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5265" windowHeight="3240" tabRatio="896"/>
  </bookViews>
  <sheets>
    <sheet name="综合报表" sheetId="38" r:id="rId1"/>
    <sheet name="全院(2015.8)" sheetId="1" r:id="rId2"/>
    <sheet name="全院 (同比)" sheetId="8" state="hidden" r:id="rId3"/>
    <sheet name="全院 (环比) " sheetId="9" state="hidden" r:id="rId4"/>
    <sheet name="住院各类医保（2015.8）" sheetId="39" r:id="rId5"/>
    <sheet name="住院各类医保（同比）" sheetId="29" state="hidden" r:id="rId6"/>
    <sheet name="住院各类医保（环比)" sheetId="28" state="hidden" r:id="rId7"/>
    <sheet name="住院科室 (2015.8)" sheetId="27" r:id="rId8"/>
    <sheet name="住院科室 (同比)" sheetId="26" state="hidden" r:id="rId9"/>
    <sheet name="住院科室（环比）" sheetId="25" state="hidden" r:id="rId10"/>
    <sheet name="门诊各类医保（2015.8）" sheetId="4" r:id="rId11"/>
    <sheet name="门诊各类医保（同比）" sheetId="16" state="hidden" r:id="rId12"/>
    <sheet name="门诊各类医保（环比）" sheetId="17" state="hidden" r:id="rId13"/>
    <sheet name="门诊分科(2015.8）" sheetId="43" r:id="rId14"/>
    <sheet name="门诊分科(同比)" sheetId="42" state="hidden" r:id="rId15"/>
    <sheet name="门诊分科(环比)" sheetId="5" state="hidden" r:id="rId16"/>
    <sheet name="床位使用(2015.8)" sheetId="41" r:id="rId17"/>
    <sheet name="床位使用(同比)" sheetId="40" state="hidden" r:id="rId18"/>
    <sheet name="Sheet1" sheetId="22" state="hidden" r:id="rId19"/>
    <sheet name="床位使用(环比)" sheetId="23" state="hidden" r:id="rId20"/>
    <sheet name="医技科室 (2015.8)" sheetId="37" state="hidden" r:id="rId21"/>
    <sheet name="医技科室（同比）" sheetId="31" state="hidden" r:id="rId22"/>
    <sheet name="医技科室(环比)" sheetId="32" state="hidden" r:id="rId23"/>
  </sheets>
  <calcPr calcId="124519" iterate="1"/>
</workbook>
</file>

<file path=xl/calcChain.xml><?xml version="1.0" encoding="utf-8"?>
<calcChain xmlns="http://schemas.openxmlformats.org/spreadsheetml/2006/main">
  <c r="J7" i="38"/>
  <c r="D21"/>
  <c r="D20"/>
  <c r="D19"/>
  <c r="D18"/>
  <c r="D17"/>
  <c r="D15"/>
  <c r="D14"/>
  <c r="S21"/>
  <c r="S20"/>
  <c r="S19"/>
  <c r="S18"/>
  <c r="S17"/>
  <c r="S15"/>
  <c r="S14"/>
  <c r="P21"/>
  <c r="P20"/>
  <c r="P17"/>
  <c r="P15"/>
  <c r="P14"/>
  <c r="M21"/>
  <c r="M20"/>
  <c r="M19"/>
  <c r="M18"/>
  <c r="M17"/>
  <c r="M15"/>
  <c r="M14"/>
  <c r="J21"/>
  <c r="J20"/>
  <c r="J19"/>
  <c r="J18"/>
  <c r="J17"/>
  <c r="J15"/>
  <c r="J14"/>
  <c r="G21"/>
  <c r="G20"/>
  <c r="G19"/>
  <c r="G18"/>
  <c r="G17"/>
  <c r="G15"/>
  <c r="G14"/>
  <c r="S38"/>
  <c r="S37"/>
  <c r="S36"/>
  <c r="S35"/>
  <c r="M38"/>
  <c r="M37"/>
  <c r="M36"/>
  <c r="M35"/>
  <c r="J38"/>
  <c r="J37"/>
  <c r="J36"/>
  <c r="J35"/>
  <c r="G38"/>
  <c r="G37"/>
  <c r="G36"/>
  <c r="G35"/>
  <c r="S5" i="1"/>
  <c r="Q6" i="9"/>
  <c r="Q7"/>
  <c r="Q8"/>
  <c r="Q9"/>
  <c r="Q10"/>
  <c r="Q11"/>
  <c r="Q12"/>
  <c r="Q13"/>
  <c r="S13" i="1" s="1"/>
  <c r="Q14" i="9"/>
  <c r="Q15"/>
  <c r="S15" i="1" s="1"/>
  <c r="Q16" i="9"/>
  <c r="Q17"/>
  <c r="S17" i="1" s="1"/>
  <c r="Q5" i="9"/>
  <c r="O6"/>
  <c r="P6" i="1" s="1"/>
  <c r="O7" i="9"/>
  <c r="O8"/>
  <c r="O9"/>
  <c r="O10"/>
  <c r="O11"/>
  <c r="O12"/>
  <c r="O13"/>
  <c r="O14"/>
  <c r="O15"/>
  <c r="O16"/>
  <c r="O17"/>
  <c r="O5"/>
  <c r="F6"/>
  <c r="F7"/>
  <c r="F8"/>
  <c r="F9"/>
  <c r="F10"/>
  <c r="F11"/>
  <c r="F12"/>
  <c r="F13"/>
  <c r="F14"/>
  <c r="F15"/>
  <c r="F16"/>
  <c r="F17"/>
  <c r="C6"/>
  <c r="L6" s="1"/>
  <c r="C7"/>
  <c r="C8"/>
  <c r="L8" s="1"/>
  <c r="C9"/>
  <c r="C10"/>
  <c r="L10" s="1"/>
  <c r="C11"/>
  <c r="C12"/>
  <c r="L12" s="1"/>
  <c r="C13"/>
  <c r="C14"/>
  <c r="L14" s="1"/>
  <c r="C15"/>
  <c r="C16"/>
  <c r="L16" s="1"/>
  <c r="C17"/>
  <c r="Q6" i="8"/>
  <c r="Q7"/>
  <c r="Q8"/>
  <c r="Q9"/>
  <c r="Q10"/>
  <c r="Q11"/>
  <c r="Q12"/>
  <c r="Q13"/>
  <c r="Q14"/>
  <c r="Q15"/>
  <c r="T15" i="1" s="1"/>
  <c r="Q16" i="8"/>
  <c r="Q17"/>
  <c r="T17" i="1" s="1"/>
  <c r="Q5" i="8"/>
  <c r="O6"/>
  <c r="O7"/>
  <c r="O8"/>
  <c r="O9"/>
  <c r="O10"/>
  <c r="O11"/>
  <c r="O12"/>
  <c r="O13"/>
  <c r="O14"/>
  <c r="O15"/>
  <c r="O16"/>
  <c r="O17"/>
  <c r="O5"/>
  <c r="F6"/>
  <c r="F7"/>
  <c r="F8"/>
  <c r="F9"/>
  <c r="F10"/>
  <c r="F11"/>
  <c r="F12"/>
  <c r="F13"/>
  <c r="F14"/>
  <c r="F15"/>
  <c r="F16"/>
  <c r="F17"/>
  <c r="C6"/>
  <c r="L6" s="1"/>
  <c r="C7"/>
  <c r="L7" s="1"/>
  <c r="C8"/>
  <c r="L8" s="1"/>
  <c r="C9"/>
  <c r="L9" s="1"/>
  <c r="C10"/>
  <c r="L10" s="1"/>
  <c r="C11"/>
  <c r="L11" s="1"/>
  <c r="C12"/>
  <c r="L12" s="1"/>
  <c r="C13"/>
  <c r="L13" s="1"/>
  <c r="C14"/>
  <c r="L14" s="1"/>
  <c r="C15"/>
  <c r="L15" s="1"/>
  <c r="C16"/>
  <c r="L16" s="1"/>
  <c r="C17"/>
  <c r="L17" s="1"/>
  <c r="S6" i="1"/>
  <c r="R7"/>
  <c r="R8"/>
  <c r="R9"/>
  <c r="R10"/>
  <c r="R11"/>
  <c r="R13"/>
  <c r="T13" s="1"/>
  <c r="R14"/>
  <c r="S14" s="1"/>
  <c r="R15"/>
  <c r="R16"/>
  <c r="S16" s="1"/>
  <c r="R5"/>
  <c r="O5"/>
  <c r="O10"/>
  <c r="O11"/>
  <c r="O13"/>
  <c r="O14"/>
  <c r="O15"/>
  <c r="O16"/>
  <c r="O8"/>
  <c r="O9"/>
  <c r="O7"/>
  <c r="F7"/>
  <c r="F8"/>
  <c r="G8" s="1"/>
  <c r="F9"/>
  <c r="F10"/>
  <c r="G10" s="1"/>
  <c r="F11"/>
  <c r="F12"/>
  <c r="G12" s="1"/>
  <c r="F13"/>
  <c r="F14"/>
  <c r="G14" s="1"/>
  <c r="F15"/>
  <c r="F16"/>
  <c r="G16" s="1"/>
  <c r="F6"/>
  <c r="G6" s="1"/>
  <c r="C9"/>
  <c r="L9" s="1"/>
  <c r="C10"/>
  <c r="L10" s="1"/>
  <c r="C11"/>
  <c r="L11" s="1"/>
  <c r="C12"/>
  <c r="L12" s="1"/>
  <c r="C13"/>
  <c r="L13" s="1"/>
  <c r="C14"/>
  <c r="L14" s="1"/>
  <c r="C15"/>
  <c r="L15" s="1"/>
  <c r="C16"/>
  <c r="L16" s="1"/>
  <c r="C17"/>
  <c r="C7"/>
  <c r="L7" s="1"/>
  <c r="C8"/>
  <c r="C6"/>
  <c r="C5" s="1"/>
  <c r="N7" i="4"/>
  <c r="N8"/>
  <c r="N9"/>
  <c r="N10"/>
  <c r="N11"/>
  <c r="N12"/>
  <c r="N13"/>
  <c r="N14"/>
  <c r="N15"/>
  <c r="N16"/>
  <c r="N6"/>
  <c r="M7"/>
  <c r="M8"/>
  <c r="M9"/>
  <c r="M10"/>
  <c r="M11"/>
  <c r="M12"/>
  <c r="M13"/>
  <c r="M14"/>
  <c r="M15"/>
  <c r="M16"/>
  <c r="M17"/>
  <c r="M6"/>
  <c r="H7"/>
  <c r="H8"/>
  <c r="H9"/>
  <c r="H10"/>
  <c r="H11"/>
  <c r="H12"/>
  <c r="H13"/>
  <c r="H14"/>
  <c r="H15"/>
  <c r="H16"/>
  <c r="H6"/>
  <c r="G7"/>
  <c r="G8"/>
  <c r="G9"/>
  <c r="G10"/>
  <c r="G11"/>
  <c r="G12"/>
  <c r="G13"/>
  <c r="G14"/>
  <c r="G15"/>
  <c r="G16"/>
  <c r="G17"/>
  <c r="G6"/>
  <c r="E7"/>
  <c r="E8"/>
  <c r="E9"/>
  <c r="E10"/>
  <c r="E11"/>
  <c r="E12"/>
  <c r="E13"/>
  <c r="E14"/>
  <c r="E15"/>
  <c r="E16"/>
  <c r="E6"/>
  <c r="D7"/>
  <c r="D8"/>
  <c r="D9"/>
  <c r="D10"/>
  <c r="D11"/>
  <c r="D12"/>
  <c r="D13"/>
  <c r="D14"/>
  <c r="D15"/>
  <c r="D16"/>
  <c r="D17"/>
  <c r="D6"/>
  <c r="W18" i="17"/>
  <c r="U18"/>
  <c r="L18"/>
  <c r="F18"/>
  <c r="C18"/>
  <c r="W18" i="4"/>
  <c r="R17" i="1" s="1"/>
  <c r="U18" i="4"/>
  <c r="O17" i="1" s="1"/>
  <c r="L18" i="4"/>
  <c r="F17" i="1" s="1"/>
  <c r="H17" s="1"/>
  <c r="F18" i="4"/>
  <c r="W18" i="16"/>
  <c r="U18"/>
  <c r="L18"/>
  <c r="F18"/>
  <c r="C18"/>
  <c r="O18" s="1"/>
  <c r="R6"/>
  <c r="O6"/>
  <c r="I6"/>
  <c r="R7" i="4"/>
  <c r="R8"/>
  <c r="R9"/>
  <c r="R10"/>
  <c r="R11"/>
  <c r="R12"/>
  <c r="R13"/>
  <c r="R14"/>
  <c r="R15"/>
  <c r="R16"/>
  <c r="R17"/>
  <c r="I7"/>
  <c r="I8"/>
  <c r="I9"/>
  <c r="I10"/>
  <c r="I11"/>
  <c r="I12"/>
  <c r="I13"/>
  <c r="I14"/>
  <c r="I15"/>
  <c r="I16"/>
  <c r="I17"/>
  <c r="S34" i="38"/>
  <c r="S33"/>
  <c r="S31"/>
  <c r="P34"/>
  <c r="P33"/>
  <c r="P31"/>
  <c r="M34"/>
  <c r="M33"/>
  <c r="M31"/>
  <c r="J34"/>
  <c r="J33"/>
  <c r="J31"/>
  <c r="G34"/>
  <c r="G33"/>
  <c r="G31"/>
  <c r="D34"/>
  <c r="D33"/>
  <c r="D31"/>
  <c r="O5" i="43"/>
  <c r="O6"/>
  <c r="O7"/>
  <c r="O8"/>
  <c r="O9"/>
  <c r="O10"/>
  <c r="O11"/>
  <c r="O24"/>
  <c r="O25"/>
  <c r="O26"/>
  <c r="O27"/>
  <c r="O28"/>
  <c r="O29"/>
  <c r="O32"/>
  <c r="O35"/>
  <c r="O36"/>
  <c r="O37"/>
  <c r="O38"/>
  <c r="O39"/>
  <c r="O40"/>
  <c r="O41"/>
  <c r="O43"/>
  <c r="O45"/>
  <c r="O46"/>
  <c r="O47"/>
  <c r="O48"/>
  <c r="O49"/>
  <c r="O50"/>
  <c r="O4"/>
  <c r="K6"/>
  <c r="K7"/>
  <c r="K8"/>
  <c r="K9"/>
  <c r="K10"/>
  <c r="K11"/>
  <c r="K12"/>
  <c r="K13"/>
  <c r="K14"/>
  <c r="K16"/>
  <c r="K18"/>
  <c r="K19"/>
  <c r="K20"/>
  <c r="K21"/>
  <c r="K22"/>
  <c r="K23"/>
  <c r="K24"/>
  <c r="K25"/>
  <c r="K26"/>
  <c r="K27"/>
  <c r="K28"/>
  <c r="K29"/>
  <c r="K30"/>
  <c r="K31"/>
  <c r="K32"/>
  <c r="K33"/>
  <c r="K34"/>
  <c r="K35"/>
  <c r="K36"/>
  <c r="K37"/>
  <c r="K38"/>
  <c r="K39"/>
  <c r="K40"/>
  <c r="K41"/>
  <c r="K42"/>
  <c r="K43"/>
  <c r="K45"/>
  <c r="K46"/>
  <c r="K47"/>
  <c r="K48"/>
  <c r="K49"/>
  <c r="K50"/>
  <c r="H5"/>
  <c r="H6"/>
  <c r="H7"/>
  <c r="H8"/>
  <c r="H9"/>
  <c r="H10"/>
  <c r="H11"/>
  <c r="H23"/>
  <c r="H28"/>
  <c r="H29"/>
  <c r="H32"/>
  <c r="H35"/>
  <c r="H36"/>
  <c r="H38"/>
  <c r="H39"/>
  <c r="H40"/>
  <c r="H41"/>
  <c r="H43"/>
  <c r="H45"/>
  <c r="H46"/>
  <c r="H47"/>
  <c r="H48"/>
  <c r="H49"/>
  <c r="H50"/>
  <c r="H4"/>
  <c r="D5"/>
  <c r="D6"/>
  <c r="D7"/>
  <c r="D8"/>
  <c r="D9"/>
  <c r="D10"/>
  <c r="D11"/>
  <c r="D12"/>
  <c r="D13"/>
  <c r="D14"/>
  <c r="D16"/>
  <c r="D18"/>
  <c r="D19"/>
  <c r="D20"/>
  <c r="D21"/>
  <c r="D22"/>
  <c r="D23"/>
  <c r="D24"/>
  <c r="D25"/>
  <c r="D26"/>
  <c r="D27"/>
  <c r="D28"/>
  <c r="D29"/>
  <c r="D30"/>
  <c r="D31"/>
  <c r="D32"/>
  <c r="D33"/>
  <c r="D34"/>
  <c r="D35"/>
  <c r="D36"/>
  <c r="D37"/>
  <c r="D38"/>
  <c r="D39"/>
  <c r="D40"/>
  <c r="D41"/>
  <c r="D42"/>
  <c r="D43"/>
  <c r="D45"/>
  <c r="D46"/>
  <c r="D47"/>
  <c r="D48"/>
  <c r="D49"/>
  <c r="D50"/>
  <c r="D4"/>
  <c r="G5" i="42"/>
  <c r="G6"/>
  <c r="G7"/>
  <c r="G8"/>
  <c r="G9"/>
  <c r="G10"/>
  <c r="G11"/>
  <c r="G12"/>
  <c r="G13"/>
  <c r="G14"/>
  <c r="G16"/>
  <c r="G18"/>
  <c r="G19"/>
  <c r="G20"/>
  <c r="G21"/>
  <c r="G22"/>
  <c r="G23"/>
  <c r="G24"/>
  <c r="G25"/>
  <c r="G26"/>
  <c r="G27"/>
  <c r="G28"/>
  <c r="G29"/>
  <c r="G30"/>
  <c r="G31"/>
  <c r="G32"/>
  <c r="G33"/>
  <c r="G34"/>
  <c r="G35"/>
  <c r="G36"/>
  <c r="G37"/>
  <c r="G38"/>
  <c r="G39"/>
  <c r="G40"/>
  <c r="G41"/>
  <c r="G42"/>
  <c r="G43"/>
  <c r="G45"/>
  <c r="G46"/>
  <c r="G47"/>
  <c r="G48"/>
  <c r="G49"/>
  <c r="G50"/>
  <c r="M5"/>
  <c r="M6"/>
  <c r="M7"/>
  <c r="M8"/>
  <c r="M9"/>
  <c r="M10"/>
  <c r="M11"/>
  <c r="M24"/>
  <c r="M25"/>
  <c r="M26"/>
  <c r="M27"/>
  <c r="M28"/>
  <c r="M29"/>
  <c r="M32"/>
  <c r="M35"/>
  <c r="M36"/>
  <c r="M37"/>
  <c r="M38"/>
  <c r="M39"/>
  <c r="M40"/>
  <c r="M41"/>
  <c r="M43"/>
  <c r="M45"/>
  <c r="M46"/>
  <c r="M47"/>
  <c r="M48"/>
  <c r="M49"/>
  <c r="M50"/>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R8" i="16"/>
  <c r="R9"/>
  <c r="R10"/>
  <c r="R11"/>
  <c r="R12"/>
  <c r="R13"/>
  <c r="R14"/>
  <c r="R15"/>
  <c r="R16"/>
  <c r="R17"/>
  <c r="R18"/>
  <c r="O8"/>
  <c r="O9"/>
  <c r="O10"/>
  <c r="O11"/>
  <c r="O12"/>
  <c r="O13"/>
  <c r="O14"/>
  <c r="O15"/>
  <c r="O16"/>
  <c r="O17"/>
  <c r="I8"/>
  <c r="I9"/>
  <c r="I10"/>
  <c r="I11"/>
  <c r="I12"/>
  <c r="I13"/>
  <c r="I14"/>
  <c r="I15"/>
  <c r="I16"/>
  <c r="I17"/>
  <c r="I18"/>
  <c r="R7"/>
  <c r="O7"/>
  <c r="I7"/>
  <c r="O12" i="17"/>
  <c r="O13"/>
  <c r="O14"/>
  <c r="O15"/>
  <c r="O16"/>
  <c r="O17"/>
  <c r="O18"/>
  <c r="O6"/>
  <c r="O7"/>
  <c r="O8"/>
  <c r="O9"/>
  <c r="O10"/>
  <c r="R12"/>
  <c r="R13"/>
  <c r="R14"/>
  <c r="R15"/>
  <c r="R16"/>
  <c r="R17"/>
  <c r="R18"/>
  <c r="R6"/>
  <c r="R7"/>
  <c r="R8"/>
  <c r="R9"/>
  <c r="R10"/>
  <c r="R11"/>
  <c r="O11"/>
  <c r="I7"/>
  <c r="I8"/>
  <c r="I9"/>
  <c r="I10"/>
  <c r="I11"/>
  <c r="I12"/>
  <c r="I13"/>
  <c r="I14"/>
  <c r="I15"/>
  <c r="I16"/>
  <c r="I17"/>
  <c r="I18"/>
  <c r="I6"/>
  <c r="J4" i="5"/>
  <c r="P5" i="43"/>
  <c r="P6"/>
  <c r="P7"/>
  <c r="P8"/>
  <c r="P9"/>
  <c r="P10"/>
  <c r="P11"/>
  <c r="P26"/>
  <c r="P28"/>
  <c r="P32"/>
  <c r="P35"/>
  <c r="P36"/>
  <c r="P37"/>
  <c r="P38"/>
  <c r="P39"/>
  <c r="P40"/>
  <c r="P41"/>
  <c r="P43"/>
  <c r="P44"/>
  <c r="P45"/>
  <c r="P46"/>
  <c r="P47"/>
  <c r="P48"/>
  <c r="P49"/>
  <c r="P50"/>
  <c r="P51"/>
  <c r="P4"/>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4"/>
  <c r="M5"/>
  <c r="M6"/>
  <c r="M7"/>
  <c r="M8"/>
  <c r="M9"/>
  <c r="M10"/>
  <c r="M11"/>
  <c r="M26"/>
  <c r="M28"/>
  <c r="M32"/>
  <c r="M35"/>
  <c r="M36"/>
  <c r="M37"/>
  <c r="M38"/>
  <c r="M39"/>
  <c r="M40"/>
  <c r="M41"/>
  <c r="M43"/>
  <c r="M44"/>
  <c r="M45"/>
  <c r="M46"/>
  <c r="M47"/>
  <c r="M48"/>
  <c r="M49"/>
  <c r="M50"/>
  <c r="M51"/>
  <c r="M4"/>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
  <c r="K5" s="1"/>
  <c r="G51"/>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AP22" i="41"/>
  <c r="AP6"/>
  <c r="AP7"/>
  <c r="AP15"/>
  <c r="AP19"/>
  <c r="AP5"/>
  <c r="AM15"/>
  <c r="AM19"/>
  <c r="AJ22"/>
  <c r="AJ6"/>
  <c r="AJ7"/>
  <c r="AJ10"/>
  <c r="AJ15"/>
  <c r="AJ19"/>
  <c r="AJ5"/>
  <c r="AG6"/>
  <c r="AG7"/>
  <c r="AG8"/>
  <c r="AG10"/>
  <c r="AG15"/>
  <c r="AG19"/>
  <c r="AG22"/>
  <c r="AG5"/>
  <c r="AF6"/>
  <c r="AF7"/>
  <c r="AF9"/>
  <c r="AF15"/>
  <c r="AF19"/>
  <c r="AF22"/>
  <c r="AD22"/>
  <c r="AD6"/>
  <c r="AD10"/>
  <c r="AD15"/>
  <c r="AD19"/>
  <c r="AD5"/>
  <c r="AC6"/>
  <c r="AC10"/>
  <c r="AC15"/>
  <c r="AC19"/>
  <c r="AC22"/>
  <c r="AC5"/>
  <c r="AA6"/>
  <c r="AA15"/>
  <c r="AA17"/>
  <c r="AA18"/>
  <c r="AA19"/>
  <c r="AA22"/>
  <c r="AA5"/>
  <c r="Z6"/>
  <c r="Z8"/>
  <c r="Z17"/>
  <c r="Z18"/>
  <c r="Z19"/>
  <c r="Z22"/>
  <c r="X9"/>
  <c r="X10"/>
  <c r="X15"/>
  <c r="X19"/>
  <c r="X22"/>
  <c r="X6"/>
  <c r="X7"/>
  <c r="X8"/>
  <c r="X5"/>
  <c r="W6"/>
  <c r="W7"/>
  <c r="W10"/>
  <c r="W15"/>
  <c r="W19"/>
  <c r="W22"/>
  <c r="W5"/>
  <c r="U6"/>
  <c r="U7"/>
  <c r="U8"/>
  <c r="U9"/>
  <c r="U10"/>
  <c r="U12"/>
  <c r="U15"/>
  <c r="U19"/>
  <c r="U22"/>
  <c r="U5"/>
  <c r="T6"/>
  <c r="T7"/>
  <c r="T9"/>
  <c r="T10"/>
  <c r="T15"/>
  <c r="T19"/>
  <c r="T22"/>
  <c r="T5"/>
  <c r="R6"/>
  <c r="R7"/>
  <c r="R8"/>
  <c r="R9"/>
  <c r="R10"/>
  <c r="R11"/>
  <c r="R15"/>
  <c r="R19"/>
  <c r="R22"/>
  <c r="R5"/>
  <c r="Q6"/>
  <c r="Q7"/>
  <c r="Q9"/>
  <c r="Q10"/>
  <c r="Q11"/>
  <c r="Q15"/>
  <c r="Q19"/>
  <c r="Q22"/>
  <c r="Q5"/>
  <c r="O6"/>
  <c r="O7"/>
  <c r="O8"/>
  <c r="O9"/>
  <c r="O10"/>
  <c r="O15"/>
  <c r="O19"/>
  <c r="O22"/>
  <c r="O5"/>
  <c r="N6"/>
  <c r="N7"/>
  <c r="N9"/>
  <c r="N10"/>
  <c r="N15"/>
  <c r="N19"/>
  <c r="N22"/>
  <c r="N5"/>
  <c r="L6"/>
  <c r="L7"/>
  <c r="L8"/>
  <c r="L9"/>
  <c r="L10"/>
  <c r="L15"/>
  <c r="L19"/>
  <c r="L22"/>
  <c r="L5"/>
  <c r="K6"/>
  <c r="K7"/>
  <c r="K10"/>
  <c r="K12"/>
  <c r="K15"/>
  <c r="K19"/>
  <c r="K22"/>
  <c r="K5"/>
  <c r="I6"/>
  <c r="I7"/>
  <c r="I9"/>
  <c r="I10"/>
  <c r="I14"/>
  <c r="I15"/>
  <c r="I19"/>
  <c r="I22"/>
  <c r="I5"/>
  <c r="H19"/>
  <c r="H22"/>
  <c r="H6"/>
  <c r="H7"/>
  <c r="H10"/>
  <c r="H15"/>
  <c r="H5"/>
  <c r="F19"/>
  <c r="F22"/>
  <c r="F14"/>
  <c r="F6"/>
  <c r="F7"/>
  <c r="F8"/>
  <c r="F9"/>
  <c r="F10"/>
  <c r="F11"/>
  <c r="F12"/>
  <c r="F15"/>
  <c r="F5"/>
  <c r="E19"/>
  <c r="E22"/>
  <c r="E6"/>
  <c r="E7"/>
  <c r="E8"/>
  <c r="E9"/>
  <c r="E10"/>
  <c r="E11"/>
  <c r="E12"/>
  <c r="E15"/>
  <c r="E5"/>
  <c r="Q7" i="27"/>
  <c r="Q8"/>
  <c r="Q9"/>
  <c r="Q10"/>
  <c r="Q11"/>
  <c r="Q12"/>
  <c r="Q13"/>
  <c r="Q14"/>
  <c r="Q15"/>
  <c r="Q6"/>
  <c r="P7"/>
  <c r="P8"/>
  <c r="P9"/>
  <c r="P10"/>
  <c r="P11"/>
  <c r="P12"/>
  <c r="P13"/>
  <c r="P14"/>
  <c r="P15"/>
  <c r="P16"/>
  <c r="P17"/>
  <c r="P18"/>
  <c r="P6"/>
  <c r="N8"/>
  <c r="N9"/>
  <c r="N10"/>
  <c r="N11"/>
  <c r="N12"/>
  <c r="N13"/>
  <c r="N14"/>
  <c r="N15"/>
  <c r="M8"/>
  <c r="M9"/>
  <c r="M10"/>
  <c r="M11"/>
  <c r="M12"/>
  <c r="M13"/>
  <c r="M14"/>
  <c r="M15"/>
  <c r="M16"/>
  <c r="M17"/>
  <c r="M18"/>
  <c r="K7"/>
  <c r="K8"/>
  <c r="K9"/>
  <c r="K10"/>
  <c r="K11"/>
  <c r="K12"/>
  <c r="K13"/>
  <c r="K14"/>
  <c r="K15"/>
  <c r="J7"/>
  <c r="J8"/>
  <c r="J9"/>
  <c r="J10"/>
  <c r="J11"/>
  <c r="J12"/>
  <c r="J13"/>
  <c r="J14"/>
  <c r="J15"/>
  <c r="J16"/>
  <c r="J17"/>
  <c r="J18"/>
  <c r="H7"/>
  <c r="H8"/>
  <c r="H9"/>
  <c r="H10"/>
  <c r="H11"/>
  <c r="H12"/>
  <c r="H13"/>
  <c r="H14"/>
  <c r="H15"/>
  <c r="G7"/>
  <c r="G8"/>
  <c r="G9"/>
  <c r="G10"/>
  <c r="G11"/>
  <c r="G12"/>
  <c r="G13"/>
  <c r="G14"/>
  <c r="G15"/>
  <c r="G16"/>
  <c r="G17"/>
  <c r="G18"/>
  <c r="E7"/>
  <c r="E8"/>
  <c r="E9"/>
  <c r="E10"/>
  <c r="E11"/>
  <c r="E12"/>
  <c r="E13"/>
  <c r="E14"/>
  <c r="E15"/>
  <c r="E6"/>
  <c r="D7"/>
  <c r="D8"/>
  <c r="D9"/>
  <c r="D10"/>
  <c r="D11"/>
  <c r="D12"/>
  <c r="D13"/>
  <c r="D14"/>
  <c r="D15"/>
  <c r="D16"/>
  <c r="D17"/>
  <c r="D18"/>
  <c r="W7" i="39"/>
  <c r="W8"/>
  <c r="W9"/>
  <c r="W10"/>
  <c r="W12"/>
  <c r="W13"/>
  <c r="W14"/>
  <c r="W15"/>
  <c r="W16"/>
  <c r="W6"/>
  <c r="V7"/>
  <c r="V8"/>
  <c r="V9"/>
  <c r="V10"/>
  <c r="V12"/>
  <c r="V13"/>
  <c r="V14"/>
  <c r="V15"/>
  <c r="V16"/>
  <c r="V17"/>
  <c r="V6"/>
  <c r="T7"/>
  <c r="T8"/>
  <c r="T9"/>
  <c r="T10"/>
  <c r="T12"/>
  <c r="T13"/>
  <c r="T14"/>
  <c r="T15"/>
  <c r="T16"/>
  <c r="Q7"/>
  <c r="Q8"/>
  <c r="Q9"/>
  <c r="Q10"/>
  <c r="Q12"/>
  <c r="Q13"/>
  <c r="Q14"/>
  <c r="Q16"/>
  <c r="P7"/>
  <c r="P8"/>
  <c r="P9"/>
  <c r="P10"/>
  <c r="P12"/>
  <c r="P13"/>
  <c r="P14"/>
  <c r="P15"/>
  <c r="P16"/>
  <c r="J11"/>
  <c r="H7"/>
  <c r="H8"/>
  <c r="H9"/>
  <c r="H10"/>
  <c r="H12"/>
  <c r="H13"/>
  <c r="H14"/>
  <c r="H15"/>
  <c r="H16"/>
  <c r="G7"/>
  <c r="G8"/>
  <c r="G9"/>
  <c r="G10"/>
  <c r="G12"/>
  <c r="G13"/>
  <c r="G14"/>
  <c r="G15"/>
  <c r="G16"/>
  <c r="G17"/>
  <c r="E7"/>
  <c r="E8"/>
  <c r="E9"/>
  <c r="E10"/>
  <c r="E12"/>
  <c r="E13"/>
  <c r="E14"/>
  <c r="E15"/>
  <c r="E16"/>
  <c r="D7"/>
  <c r="D8"/>
  <c r="D9"/>
  <c r="D10"/>
  <c r="D12"/>
  <c r="D13"/>
  <c r="D14"/>
  <c r="D15"/>
  <c r="D16"/>
  <c r="D17"/>
  <c r="L8" i="29"/>
  <c r="L9"/>
  <c r="L10"/>
  <c r="L11"/>
  <c r="L12"/>
  <c r="L13"/>
  <c r="L14"/>
  <c r="L15"/>
  <c r="L16"/>
  <c r="L17"/>
  <c r="L7"/>
  <c r="I7"/>
  <c r="I8"/>
  <c r="I9"/>
  <c r="I10"/>
  <c r="I11"/>
  <c r="I12"/>
  <c r="I13"/>
  <c r="I14"/>
  <c r="I15"/>
  <c r="I16"/>
  <c r="L8" i="26"/>
  <c r="L9"/>
  <c r="L10"/>
  <c r="L11"/>
  <c r="L12"/>
  <c r="L13"/>
  <c r="L14"/>
  <c r="L15"/>
  <c r="L7"/>
  <c r="I7"/>
  <c r="I8"/>
  <c r="I9"/>
  <c r="I10"/>
  <c r="I11"/>
  <c r="I12"/>
  <c r="I13"/>
  <c r="I14"/>
  <c r="I15"/>
  <c r="V6" i="27"/>
  <c r="T6"/>
  <c r="L8"/>
  <c r="W8" s="1"/>
  <c r="L9"/>
  <c r="W9" s="1"/>
  <c r="L10"/>
  <c r="W10" s="1"/>
  <c r="L11"/>
  <c r="W11" s="1"/>
  <c r="L12"/>
  <c r="W12" s="1"/>
  <c r="L13"/>
  <c r="W13" s="1"/>
  <c r="L14"/>
  <c r="W14" s="1"/>
  <c r="L15"/>
  <c r="W15" s="1"/>
  <c r="L16"/>
  <c r="W16" s="1"/>
  <c r="L17"/>
  <c r="W17" s="1"/>
  <c r="L18"/>
  <c r="W18" s="1"/>
  <c r="L7"/>
  <c r="W7" s="1"/>
  <c r="I7"/>
  <c r="I8"/>
  <c r="I9"/>
  <c r="I10"/>
  <c r="I11"/>
  <c r="I12"/>
  <c r="I13"/>
  <c r="I14"/>
  <c r="I15"/>
  <c r="I16"/>
  <c r="I17"/>
  <c r="I18"/>
  <c r="I7" i="39"/>
  <c r="K7" s="1"/>
  <c r="I8"/>
  <c r="G32" i="38" s="1"/>
  <c r="I9" i="39"/>
  <c r="K9" s="1"/>
  <c r="I10"/>
  <c r="M32" i="38" s="1"/>
  <c r="I12" i="39"/>
  <c r="K12" s="1"/>
  <c r="I13"/>
  <c r="I14"/>
  <c r="K14" s="1"/>
  <c r="I15"/>
  <c r="I16"/>
  <c r="S32" i="38" s="1"/>
  <c r="I17" i="39"/>
  <c r="K17" s="1"/>
  <c r="L8"/>
  <c r="AC8" s="1"/>
  <c r="L9"/>
  <c r="AA9" s="1"/>
  <c r="L10"/>
  <c r="AC10" s="1"/>
  <c r="L11"/>
  <c r="L12"/>
  <c r="AA12" s="1"/>
  <c r="L13"/>
  <c r="L14"/>
  <c r="AA14" s="1"/>
  <c r="L15"/>
  <c r="AC15" s="1"/>
  <c r="L16"/>
  <c r="AA16" s="1"/>
  <c r="L17"/>
  <c r="AC17" s="1"/>
  <c r="L7"/>
  <c r="F6"/>
  <c r="Q5" i="1" l="1"/>
  <c r="Q8"/>
  <c r="T11"/>
  <c r="T9"/>
  <c r="T7"/>
  <c r="L17" i="9"/>
  <c r="L15"/>
  <c r="L13"/>
  <c r="L11"/>
  <c r="L9"/>
  <c r="L7"/>
  <c r="P5" i="1"/>
  <c r="P8"/>
  <c r="S11"/>
  <c r="S9"/>
  <c r="S7"/>
  <c r="M7" i="27"/>
  <c r="N7"/>
  <c r="L8" i="1"/>
  <c r="L17"/>
  <c r="H15"/>
  <c r="H13"/>
  <c r="H11"/>
  <c r="H9"/>
  <c r="H7"/>
  <c r="I16" i="8"/>
  <c r="I14"/>
  <c r="I12"/>
  <c r="I10"/>
  <c r="I8"/>
  <c r="I6"/>
  <c r="Q17" i="1"/>
  <c r="Q15"/>
  <c r="Q13"/>
  <c r="Q11"/>
  <c r="Q9"/>
  <c r="Q7"/>
  <c r="T5"/>
  <c r="T10"/>
  <c r="T8"/>
  <c r="I16" i="9"/>
  <c r="I14"/>
  <c r="I12"/>
  <c r="I10"/>
  <c r="I8"/>
  <c r="I6"/>
  <c r="P17" i="1"/>
  <c r="P15"/>
  <c r="P9"/>
  <c r="P7"/>
  <c r="S10"/>
  <c r="S8"/>
  <c r="M16"/>
  <c r="M14"/>
  <c r="M12"/>
  <c r="M10"/>
  <c r="I15" i="9"/>
  <c r="I13"/>
  <c r="I11"/>
  <c r="I9"/>
  <c r="I7"/>
  <c r="I17"/>
  <c r="M8" i="1"/>
  <c r="N17"/>
  <c r="N15"/>
  <c r="N13"/>
  <c r="N11"/>
  <c r="N9"/>
  <c r="I17" i="8"/>
  <c r="I15"/>
  <c r="I13"/>
  <c r="I11"/>
  <c r="I9"/>
  <c r="I7"/>
  <c r="N7" i="1"/>
  <c r="T14"/>
  <c r="S12"/>
  <c r="T6"/>
  <c r="Q6"/>
  <c r="D17"/>
  <c r="D15"/>
  <c r="D13"/>
  <c r="D11"/>
  <c r="D9"/>
  <c r="D7"/>
  <c r="E14"/>
  <c r="E12"/>
  <c r="E10"/>
  <c r="E8"/>
  <c r="E6"/>
  <c r="G17"/>
  <c r="G15"/>
  <c r="G13"/>
  <c r="G11"/>
  <c r="G9"/>
  <c r="G7"/>
  <c r="H14"/>
  <c r="H12"/>
  <c r="H10"/>
  <c r="H8"/>
  <c r="H6"/>
  <c r="M17"/>
  <c r="M15"/>
  <c r="M13"/>
  <c r="M11"/>
  <c r="M9"/>
  <c r="M7"/>
  <c r="N14"/>
  <c r="N12"/>
  <c r="N10"/>
  <c r="N8"/>
  <c r="D16"/>
  <c r="D14"/>
  <c r="D12"/>
  <c r="D10"/>
  <c r="D8"/>
  <c r="D6"/>
  <c r="E17"/>
  <c r="E15"/>
  <c r="E13"/>
  <c r="E11"/>
  <c r="E9"/>
  <c r="E7"/>
  <c r="K15" i="39"/>
  <c r="K13"/>
  <c r="K16"/>
  <c r="K10"/>
  <c r="K8"/>
  <c r="N16"/>
  <c r="N14"/>
  <c r="N12"/>
  <c r="N9"/>
  <c r="N7"/>
  <c r="D32" i="38"/>
  <c r="J32"/>
  <c r="P32"/>
  <c r="AA17" i="39"/>
  <c r="AA15"/>
  <c r="AA10"/>
  <c r="AA8"/>
  <c r="AC16"/>
  <c r="AC14"/>
  <c r="AC12"/>
  <c r="AC9"/>
  <c r="N15"/>
  <c r="N13"/>
  <c r="N10"/>
  <c r="N8"/>
  <c r="I6" i="1"/>
  <c r="I16"/>
  <c r="I14"/>
  <c r="I12"/>
  <c r="I10"/>
  <c r="I8"/>
  <c r="I17"/>
  <c r="I15"/>
  <c r="I13"/>
  <c r="I11"/>
  <c r="I9"/>
  <c r="I7"/>
  <c r="F5"/>
  <c r="L6"/>
  <c r="S17" i="4"/>
  <c r="S15"/>
  <c r="S13"/>
  <c r="S11"/>
  <c r="S9"/>
  <c r="S7"/>
  <c r="J17"/>
  <c r="J15"/>
  <c r="J13"/>
  <c r="J11"/>
  <c r="J9"/>
  <c r="J7"/>
  <c r="K16"/>
  <c r="K14"/>
  <c r="K12"/>
  <c r="K10"/>
  <c r="K8"/>
  <c r="N18"/>
  <c r="T16"/>
  <c r="T14"/>
  <c r="T12"/>
  <c r="T10"/>
  <c r="T8"/>
  <c r="H18"/>
  <c r="G18"/>
  <c r="J16"/>
  <c r="J14"/>
  <c r="J12"/>
  <c r="J10"/>
  <c r="J8"/>
  <c r="K15"/>
  <c r="K13"/>
  <c r="K11"/>
  <c r="K9"/>
  <c r="K7"/>
  <c r="M18"/>
  <c r="S16"/>
  <c r="S14"/>
  <c r="S12"/>
  <c r="S10"/>
  <c r="S8"/>
  <c r="T15"/>
  <c r="T13"/>
  <c r="T11"/>
  <c r="T9"/>
  <c r="T7"/>
  <c r="J4" i="43"/>
  <c r="K4" s="1"/>
  <c r="U17" i="27"/>
  <c r="U13"/>
  <c r="U9"/>
  <c r="U18"/>
  <c r="U16"/>
  <c r="U14"/>
  <c r="U12"/>
  <c r="U10"/>
  <c r="U8"/>
  <c r="U15"/>
  <c r="U11"/>
  <c r="U7"/>
  <c r="N4" i="43"/>
  <c r="F4"/>
  <c r="G4" s="1"/>
  <c r="C4"/>
  <c r="N4" i="42"/>
  <c r="M4" s="1"/>
  <c r="J5" i="5"/>
  <c r="L5" i="43" s="1"/>
  <c r="J6" i="5"/>
  <c r="L6" i="43" s="1"/>
  <c r="J7" i="5"/>
  <c r="L7" i="43" s="1"/>
  <c r="J8" i="5"/>
  <c r="L8" i="43" s="1"/>
  <c r="J9" i="5"/>
  <c r="L9" i="43" s="1"/>
  <c r="J10" i="5"/>
  <c r="L10" i="43" s="1"/>
  <c r="J11" i="5"/>
  <c r="L11" i="43" s="1"/>
  <c r="J12" i="5"/>
  <c r="L12" i="43" s="1"/>
  <c r="J13" i="5"/>
  <c r="L13" i="43" s="1"/>
  <c r="J14" i="5"/>
  <c r="L14" i="43" s="1"/>
  <c r="J15" i="5"/>
  <c r="L15" i="43" s="1"/>
  <c r="J16" i="5"/>
  <c r="L16" i="43" s="1"/>
  <c r="J17" i="5"/>
  <c r="L17" i="43" s="1"/>
  <c r="J18" i="5"/>
  <c r="L18" i="43" s="1"/>
  <c r="J19" i="5"/>
  <c r="L19" i="43" s="1"/>
  <c r="J20" i="5"/>
  <c r="L20" i="43" s="1"/>
  <c r="J21" i="5"/>
  <c r="L21" i="43" s="1"/>
  <c r="J22" i="5"/>
  <c r="L22" i="43" s="1"/>
  <c r="J23" i="5"/>
  <c r="L23" i="43" s="1"/>
  <c r="J24" i="5"/>
  <c r="L24" i="43" s="1"/>
  <c r="J25" i="5"/>
  <c r="L25" i="43" s="1"/>
  <c r="J26" i="5"/>
  <c r="L26" i="43" s="1"/>
  <c r="J27" i="5"/>
  <c r="L27" i="43" s="1"/>
  <c r="J28" i="5"/>
  <c r="L28" i="43" s="1"/>
  <c r="J29" i="5"/>
  <c r="L29" i="43" s="1"/>
  <c r="J30" i="5"/>
  <c r="L30" i="43" s="1"/>
  <c r="J31" i="5"/>
  <c r="L31" i="43" s="1"/>
  <c r="J32" i="5"/>
  <c r="L32" i="43" s="1"/>
  <c r="J33" i="5"/>
  <c r="L33" i="43" s="1"/>
  <c r="J34" i="5"/>
  <c r="L34" i="43" s="1"/>
  <c r="J35" i="5"/>
  <c r="L35" i="43" s="1"/>
  <c r="J36" i="5"/>
  <c r="L36" i="43" s="1"/>
  <c r="J37" i="5"/>
  <c r="L37" i="43" s="1"/>
  <c r="J38" i="5"/>
  <c r="L38" i="43" s="1"/>
  <c r="J39" i="5"/>
  <c r="L39" i="43" s="1"/>
  <c r="J40" i="5"/>
  <c r="L40" i="43" s="1"/>
  <c r="J41" i="5"/>
  <c r="L41" i="43" s="1"/>
  <c r="J42" i="5"/>
  <c r="L42" i="43" s="1"/>
  <c r="J43" i="5"/>
  <c r="L43" i="43" s="1"/>
  <c r="J44" i="5"/>
  <c r="J45"/>
  <c r="L45" i="43" s="1"/>
  <c r="J46" i="5"/>
  <c r="L46" i="43" s="1"/>
  <c r="J47" i="5"/>
  <c r="L47" i="43" s="1"/>
  <c r="J48" i="5"/>
  <c r="L48" i="43" s="1"/>
  <c r="J49" i="5"/>
  <c r="L49" i="43" s="1"/>
  <c r="J50" i="5"/>
  <c r="L50" i="43" s="1"/>
  <c r="J51" i="5"/>
  <c r="L51" i="43" s="1"/>
  <c r="N4" i="5"/>
  <c r="F4"/>
  <c r="C4"/>
  <c r="R20" i="28"/>
  <c r="S17" i="39" s="1"/>
  <c r="D5" i="41"/>
  <c r="D6"/>
  <c r="D7"/>
  <c r="D8"/>
  <c r="D9"/>
  <c r="D10"/>
  <c r="D11"/>
  <c r="D12"/>
  <c r="D13"/>
  <c r="D14"/>
  <c r="D15"/>
  <c r="D5" i="40"/>
  <c r="D6"/>
  <c r="D7"/>
  <c r="D8"/>
  <c r="D9"/>
  <c r="D10"/>
  <c r="D11"/>
  <c r="D12"/>
  <c r="D13"/>
  <c r="D14"/>
  <c r="D15"/>
  <c r="D22" i="41"/>
  <c r="D18"/>
  <c r="D17"/>
  <c r="AN16"/>
  <c r="AP16" s="1"/>
  <c r="AK16"/>
  <c r="AM16" s="1"/>
  <c r="AH16"/>
  <c r="AE16"/>
  <c r="AB16"/>
  <c r="Y16"/>
  <c r="V16"/>
  <c r="S16"/>
  <c r="P16"/>
  <c r="M16"/>
  <c r="J16"/>
  <c r="G16"/>
  <c r="D22" i="40"/>
  <c r="D18"/>
  <c r="D17"/>
  <c r="AN16"/>
  <c r="AK16"/>
  <c r="AH16"/>
  <c r="AH21" s="1"/>
  <c r="AE16"/>
  <c r="AE20" s="1"/>
  <c r="AB16"/>
  <c r="AB20" s="1"/>
  <c r="Y16"/>
  <c r="Y20" s="1"/>
  <c r="V16"/>
  <c r="V21" s="1"/>
  <c r="S16"/>
  <c r="S20" s="1"/>
  <c r="P16"/>
  <c r="P20" s="1"/>
  <c r="M16"/>
  <c r="M20" s="1"/>
  <c r="J16"/>
  <c r="J21" s="1"/>
  <c r="G16"/>
  <c r="G20" s="1"/>
  <c r="AN16" i="23"/>
  <c r="AN21" s="1"/>
  <c r="AK16"/>
  <c r="AK21" s="1"/>
  <c r="AH16"/>
  <c r="AH21" s="1"/>
  <c r="Y16"/>
  <c r="Y20" s="1"/>
  <c r="AB16"/>
  <c r="AB20" s="1"/>
  <c r="M16"/>
  <c r="AE16"/>
  <c r="AE20" s="1"/>
  <c r="V16"/>
  <c r="P16"/>
  <c r="P21" s="1"/>
  <c r="S16"/>
  <c r="S21" s="1"/>
  <c r="M21"/>
  <c r="V21"/>
  <c r="Y21"/>
  <c r="AE21"/>
  <c r="M20"/>
  <c r="P20"/>
  <c r="S20"/>
  <c r="V20"/>
  <c r="D18"/>
  <c r="D17"/>
  <c r="J16"/>
  <c r="J20" s="1"/>
  <c r="G16"/>
  <c r="G20" s="1"/>
  <c r="D14"/>
  <c r="L6" i="27"/>
  <c r="F6"/>
  <c r="C6"/>
  <c r="D6" s="1"/>
  <c r="L6" i="26"/>
  <c r="F6"/>
  <c r="C6"/>
  <c r="V6" i="25"/>
  <c r="T6"/>
  <c r="L6"/>
  <c r="F6"/>
  <c r="I6" s="1"/>
  <c r="C6"/>
  <c r="I7"/>
  <c r="U7"/>
  <c r="W7"/>
  <c r="R6" i="39"/>
  <c r="O6"/>
  <c r="C6"/>
  <c r="G29" i="38"/>
  <c r="D29"/>
  <c r="D26"/>
  <c r="M24"/>
  <c r="J24"/>
  <c r="S23"/>
  <c r="G12"/>
  <c r="D12"/>
  <c r="G9"/>
  <c r="D9"/>
  <c r="D22" i="23"/>
  <c r="D6"/>
  <c r="R11" i="28" s="1"/>
  <c r="S8" i="39" s="1"/>
  <c r="D7" i="23"/>
  <c r="R12" i="28" s="1"/>
  <c r="S9" i="39" s="1"/>
  <c r="D8" i="23"/>
  <c r="R13" i="28" s="1"/>
  <c r="S10" i="39" s="1"/>
  <c r="D9" i="23"/>
  <c r="R15" i="28" s="1"/>
  <c r="S12" i="39" s="1"/>
  <c r="D10" i="23"/>
  <c r="R16" i="28" s="1"/>
  <c r="S13" i="39" s="1"/>
  <c r="D11" i="23"/>
  <c r="R17" i="28" s="1"/>
  <c r="S14" i="39" s="1"/>
  <c r="D12" i="23"/>
  <c r="R18" i="28" s="1"/>
  <c r="S15" i="39" s="1"/>
  <c r="D13" i="23"/>
  <c r="D15"/>
  <c r="R19" i="28" s="1"/>
  <c r="S16" i="39" s="1"/>
  <c r="D5" i="23"/>
  <c r="R10" i="28" s="1"/>
  <c r="S7" i="39" s="1"/>
  <c r="O7" i="4"/>
  <c r="O8"/>
  <c r="O9"/>
  <c r="O10"/>
  <c r="O11"/>
  <c r="O12"/>
  <c r="O13"/>
  <c r="O14"/>
  <c r="O15"/>
  <c r="O16"/>
  <c r="O17"/>
  <c r="G5" i="38"/>
  <c r="D5"/>
  <c r="J4"/>
  <c r="J3"/>
  <c r="G3"/>
  <c r="M3" s="1"/>
  <c r="M38" i="37"/>
  <c r="AK38"/>
  <c r="J38"/>
  <c r="G38"/>
  <c r="D37"/>
  <c r="AH38"/>
  <c r="AE38"/>
  <c r="AB38"/>
  <c r="Y38"/>
  <c r="V38"/>
  <c r="S38"/>
  <c r="P38"/>
  <c r="D36"/>
  <c r="AK32"/>
  <c r="AH32"/>
  <c r="AE32"/>
  <c r="AB32"/>
  <c r="Y32"/>
  <c r="V32"/>
  <c r="S32"/>
  <c r="P32"/>
  <c r="M32"/>
  <c r="J32"/>
  <c r="G32"/>
  <c r="D31"/>
  <c r="D30"/>
  <c r="AK29"/>
  <c r="AH29"/>
  <c r="AE29"/>
  <c r="AB29"/>
  <c r="Y29"/>
  <c r="V29"/>
  <c r="S29"/>
  <c r="P29"/>
  <c r="M29"/>
  <c r="J29"/>
  <c r="G29"/>
  <c r="D28"/>
  <c r="D27"/>
  <c r="D29" s="1"/>
  <c r="AK26"/>
  <c r="AH26"/>
  <c r="AE26"/>
  <c r="AB26"/>
  <c r="Y26"/>
  <c r="V26"/>
  <c r="S26"/>
  <c r="P26"/>
  <c r="M26"/>
  <c r="J26"/>
  <c r="G26"/>
  <c r="D25"/>
  <c r="D24"/>
  <c r="D26" s="1"/>
  <c r="AK23"/>
  <c r="AH23"/>
  <c r="AE23"/>
  <c r="AB23"/>
  <c r="Y23"/>
  <c r="V23"/>
  <c r="S23"/>
  <c r="P23"/>
  <c r="M23"/>
  <c r="J23"/>
  <c r="G23"/>
  <c r="D22"/>
  <c r="D21"/>
  <c r="D23" s="1"/>
  <c r="AK20"/>
  <c r="AH20"/>
  <c r="AE20"/>
  <c r="AB20"/>
  <c r="Y20"/>
  <c r="V20"/>
  <c r="S20"/>
  <c r="P20"/>
  <c r="M20"/>
  <c r="J20"/>
  <c r="G20"/>
  <c r="D19"/>
  <c r="D18"/>
  <c r="D20" s="1"/>
  <c r="AK17"/>
  <c r="AH17"/>
  <c r="AE17"/>
  <c r="AB17"/>
  <c r="Y17"/>
  <c r="V17"/>
  <c r="S17"/>
  <c r="P17"/>
  <c r="M17"/>
  <c r="J17"/>
  <c r="G17"/>
  <c r="D16"/>
  <c r="D15"/>
  <c r="AK14"/>
  <c r="AH14"/>
  <c r="AE14"/>
  <c r="AB14"/>
  <c r="Y14"/>
  <c r="V14"/>
  <c r="S14"/>
  <c r="P14"/>
  <c r="M14"/>
  <c r="J14"/>
  <c r="G14"/>
  <c r="D13"/>
  <c r="D12"/>
  <c r="D14" s="1"/>
  <c r="AK11"/>
  <c r="AH11"/>
  <c r="AE11"/>
  <c r="AB11"/>
  <c r="Y11"/>
  <c r="V11"/>
  <c r="S11"/>
  <c r="P11"/>
  <c r="M11"/>
  <c r="J11"/>
  <c r="G11"/>
  <c r="D10"/>
  <c r="D9"/>
  <c r="D11" s="1"/>
  <c r="AK8"/>
  <c r="AH8"/>
  <c r="AE8"/>
  <c r="AB8"/>
  <c r="Y8"/>
  <c r="V8"/>
  <c r="S8"/>
  <c r="P8"/>
  <c r="M8"/>
  <c r="J8"/>
  <c r="G8"/>
  <c r="D7"/>
  <c r="D6"/>
  <c r="D8" s="1"/>
  <c r="D31" i="32"/>
  <c r="AK38"/>
  <c r="AK32"/>
  <c r="AH32"/>
  <c r="AE32"/>
  <c r="AB32"/>
  <c r="Y32"/>
  <c r="V32"/>
  <c r="S32"/>
  <c r="P32"/>
  <c r="M32"/>
  <c r="J32"/>
  <c r="G32"/>
  <c r="D32" s="1"/>
  <c r="D30"/>
  <c r="AK29"/>
  <c r="AH29"/>
  <c r="AE29"/>
  <c r="AB29"/>
  <c r="Y29"/>
  <c r="V29"/>
  <c r="S29"/>
  <c r="P29"/>
  <c r="M29"/>
  <c r="J29"/>
  <c r="G29"/>
  <c r="D28"/>
  <c r="D27"/>
  <c r="AK26"/>
  <c r="AH26"/>
  <c r="AE26"/>
  <c r="AB26"/>
  <c r="Y26"/>
  <c r="V26"/>
  <c r="S26"/>
  <c r="P26"/>
  <c r="M26"/>
  <c r="J26"/>
  <c r="G26"/>
  <c r="D25"/>
  <c r="D24"/>
  <c r="AK23"/>
  <c r="AH23"/>
  <c r="AE23"/>
  <c r="AB23"/>
  <c r="Y23"/>
  <c r="V23"/>
  <c r="S23"/>
  <c r="P23"/>
  <c r="M23"/>
  <c r="J23"/>
  <c r="G23"/>
  <c r="D22"/>
  <c r="D21"/>
  <c r="AK20"/>
  <c r="AH20"/>
  <c r="AE20"/>
  <c r="AB20"/>
  <c r="Y20"/>
  <c r="V20"/>
  <c r="S20"/>
  <c r="P20"/>
  <c r="M20"/>
  <c r="J20"/>
  <c r="G20"/>
  <c r="D19"/>
  <c r="D18"/>
  <c r="AK17"/>
  <c r="AH17"/>
  <c r="AE17"/>
  <c r="AB17"/>
  <c r="Y17"/>
  <c r="V17"/>
  <c r="S17"/>
  <c r="P17"/>
  <c r="M17"/>
  <c r="J17"/>
  <c r="G17"/>
  <c r="D16"/>
  <c r="D15"/>
  <c r="AK14"/>
  <c r="AH14"/>
  <c r="AE14"/>
  <c r="AB14"/>
  <c r="Y14"/>
  <c r="V14"/>
  <c r="S14"/>
  <c r="P14"/>
  <c r="M14"/>
  <c r="J14"/>
  <c r="G14"/>
  <c r="D13"/>
  <c r="D12"/>
  <c r="AK11"/>
  <c r="AH11"/>
  <c r="AE11"/>
  <c r="AB11"/>
  <c r="Y11"/>
  <c r="V11"/>
  <c r="S11"/>
  <c r="P11"/>
  <c r="M11"/>
  <c r="J11"/>
  <c r="G11"/>
  <c r="D10"/>
  <c r="D9"/>
  <c r="AK8"/>
  <c r="AH8"/>
  <c r="AE8"/>
  <c r="AB8"/>
  <c r="Y8"/>
  <c r="V8"/>
  <c r="S8"/>
  <c r="P8"/>
  <c r="M8"/>
  <c r="J8"/>
  <c r="G8"/>
  <c r="D7"/>
  <c r="D6"/>
  <c r="AK38" i="31"/>
  <c r="J38"/>
  <c r="AH38"/>
  <c r="Y38"/>
  <c r="V38"/>
  <c r="M38"/>
  <c r="G38"/>
  <c r="AK32"/>
  <c r="AH32"/>
  <c r="AE32"/>
  <c r="AB32"/>
  <c r="Y32"/>
  <c r="V32"/>
  <c r="S32"/>
  <c r="P32"/>
  <c r="M32"/>
  <c r="J32"/>
  <c r="G32"/>
  <c r="D31"/>
  <c r="D30"/>
  <c r="D32" s="1"/>
  <c r="AK29"/>
  <c r="AH29"/>
  <c r="AE29"/>
  <c r="AB29"/>
  <c r="Y29"/>
  <c r="V29"/>
  <c r="S29"/>
  <c r="P29"/>
  <c r="M29"/>
  <c r="J29"/>
  <c r="G29"/>
  <c r="D28"/>
  <c r="D27"/>
  <c r="D29" s="1"/>
  <c r="AK26"/>
  <c r="AH26"/>
  <c r="AE26"/>
  <c r="AB26"/>
  <c r="Y26"/>
  <c r="V26"/>
  <c r="S26"/>
  <c r="P26"/>
  <c r="M26"/>
  <c r="J26"/>
  <c r="G26"/>
  <c r="D25"/>
  <c r="D24"/>
  <c r="D26" s="1"/>
  <c r="AK23"/>
  <c r="AH23"/>
  <c r="AE23"/>
  <c r="AB23"/>
  <c r="Y23"/>
  <c r="V23"/>
  <c r="S23"/>
  <c r="P23"/>
  <c r="M23"/>
  <c r="J23"/>
  <c r="G23"/>
  <c r="D22"/>
  <c r="D21"/>
  <c r="AK20"/>
  <c r="AH20"/>
  <c r="AE20"/>
  <c r="AB20"/>
  <c r="Y20"/>
  <c r="V20"/>
  <c r="S20"/>
  <c r="P20"/>
  <c r="M20"/>
  <c r="J20"/>
  <c r="G20"/>
  <c r="D19"/>
  <c r="D18"/>
  <c r="D20" s="1"/>
  <c r="AK17"/>
  <c r="AH17"/>
  <c r="AE17"/>
  <c r="AB17"/>
  <c r="Y17"/>
  <c r="V17"/>
  <c r="S17"/>
  <c r="P17"/>
  <c r="M17"/>
  <c r="J17"/>
  <c r="G17"/>
  <c r="D16"/>
  <c r="D15"/>
  <c r="D17" s="1"/>
  <c r="AK14"/>
  <c r="AH14"/>
  <c r="AE14"/>
  <c r="AB14"/>
  <c r="Y14"/>
  <c r="V14"/>
  <c r="S14"/>
  <c r="P14"/>
  <c r="M14"/>
  <c r="J14"/>
  <c r="G14"/>
  <c r="D13"/>
  <c r="D12"/>
  <c r="D14" s="1"/>
  <c r="AK11"/>
  <c r="AH11"/>
  <c r="AE11"/>
  <c r="AB11"/>
  <c r="Y11"/>
  <c r="V11"/>
  <c r="S11"/>
  <c r="P11"/>
  <c r="M11"/>
  <c r="J11"/>
  <c r="G11"/>
  <c r="D10"/>
  <c r="D9"/>
  <c r="AK8"/>
  <c r="AH8"/>
  <c r="AE8"/>
  <c r="AB8"/>
  <c r="Y8"/>
  <c r="V8"/>
  <c r="S8"/>
  <c r="P8"/>
  <c r="M8"/>
  <c r="J8"/>
  <c r="G8"/>
  <c r="D7"/>
  <c r="D6"/>
  <c r="G6" i="27" l="1"/>
  <c r="H6"/>
  <c r="G20" i="41"/>
  <c r="I16"/>
  <c r="H16"/>
  <c r="M20"/>
  <c r="O16"/>
  <c r="N16"/>
  <c r="S20"/>
  <c r="U16"/>
  <c r="T16"/>
  <c r="Y20"/>
  <c r="AA16"/>
  <c r="Z16"/>
  <c r="AE20"/>
  <c r="AG16"/>
  <c r="AF16"/>
  <c r="M6" i="27"/>
  <c r="N6"/>
  <c r="J21" i="41"/>
  <c r="K16"/>
  <c r="L16"/>
  <c r="P20"/>
  <c r="R16"/>
  <c r="Q16"/>
  <c r="V21"/>
  <c r="X16"/>
  <c r="W16"/>
  <c r="AB20"/>
  <c r="AD16"/>
  <c r="AC16"/>
  <c r="AH21"/>
  <c r="AJ21" s="1"/>
  <c r="AJ16"/>
  <c r="L5" i="1"/>
  <c r="M6"/>
  <c r="N6"/>
  <c r="K7"/>
  <c r="J7"/>
  <c r="K11"/>
  <c r="J11"/>
  <c r="K15"/>
  <c r="J15"/>
  <c r="J8"/>
  <c r="K8"/>
  <c r="J12"/>
  <c r="K12"/>
  <c r="J16"/>
  <c r="I5"/>
  <c r="K9"/>
  <c r="J9"/>
  <c r="K13"/>
  <c r="J13"/>
  <c r="K17"/>
  <c r="J17"/>
  <c r="J10"/>
  <c r="K10"/>
  <c r="J14"/>
  <c r="K14"/>
  <c r="J6"/>
  <c r="K6"/>
  <c r="I6" i="39"/>
  <c r="Q16" i="4"/>
  <c r="P16"/>
  <c r="Q14"/>
  <c r="P14"/>
  <c r="Q12"/>
  <c r="P12"/>
  <c r="Q10"/>
  <c r="P10"/>
  <c r="Q8"/>
  <c r="P8"/>
  <c r="P17"/>
  <c r="P15"/>
  <c r="Q15"/>
  <c r="P13"/>
  <c r="Q13"/>
  <c r="P11"/>
  <c r="Q11"/>
  <c r="P9"/>
  <c r="Q9"/>
  <c r="P7"/>
  <c r="Q7"/>
  <c r="J4" i="42"/>
  <c r="L4" i="43"/>
  <c r="W6" i="27"/>
  <c r="U6"/>
  <c r="I6"/>
  <c r="AB21" i="23"/>
  <c r="G4" i="42"/>
  <c r="I6" i="26"/>
  <c r="W6" i="25"/>
  <c r="U6"/>
  <c r="J20" i="40"/>
  <c r="V20" i="41"/>
  <c r="J20"/>
  <c r="V20" i="40"/>
  <c r="G21" i="41"/>
  <c r="S21"/>
  <c r="AE21"/>
  <c r="D16"/>
  <c r="P21"/>
  <c r="AB21"/>
  <c r="AN21"/>
  <c r="AP21" s="1"/>
  <c r="M21"/>
  <c r="Y21"/>
  <c r="AK21"/>
  <c r="AM21" s="1"/>
  <c r="G21" i="40"/>
  <c r="S21"/>
  <c r="AE21"/>
  <c r="D16"/>
  <c r="P21"/>
  <c r="AB21"/>
  <c r="AN21"/>
  <c r="M21"/>
  <c r="Y21"/>
  <c r="AK21"/>
  <c r="J21" i="23"/>
  <c r="D16"/>
  <c r="D20" s="1"/>
  <c r="G21"/>
  <c r="L6" i="39"/>
  <c r="D34" i="32"/>
  <c r="G35"/>
  <c r="AE35"/>
  <c r="S35"/>
  <c r="AH35"/>
  <c r="V35"/>
  <c r="AK35"/>
  <c r="Y35"/>
  <c r="J35"/>
  <c r="AB35"/>
  <c r="P35"/>
  <c r="M35"/>
  <c r="D33"/>
  <c r="D35" s="1"/>
  <c r="D37" i="31"/>
  <c r="D23"/>
  <c r="P38"/>
  <c r="AB38"/>
  <c r="D11"/>
  <c r="D36"/>
  <c r="S38"/>
  <c r="AE38"/>
  <c r="D32" i="37"/>
  <c r="D17"/>
  <c r="D38"/>
  <c r="D29" i="32"/>
  <c r="D8" i="31"/>
  <c r="D26" i="32"/>
  <c r="D23"/>
  <c r="D20"/>
  <c r="D17"/>
  <c r="D14"/>
  <c r="M38"/>
  <c r="D11"/>
  <c r="AH38"/>
  <c r="AE38"/>
  <c r="AB38"/>
  <c r="Y38"/>
  <c r="V38"/>
  <c r="S38"/>
  <c r="P38"/>
  <c r="J38"/>
  <c r="D37"/>
  <c r="G38"/>
  <c r="D8"/>
  <c r="D36"/>
  <c r="N21" i="41" l="1"/>
  <c r="O21"/>
  <c r="AD21"/>
  <c r="AC21"/>
  <c r="AA21"/>
  <c r="Z21"/>
  <c r="R21"/>
  <c r="Q21"/>
  <c r="AG21"/>
  <c r="AF21"/>
  <c r="H21"/>
  <c r="I21"/>
  <c r="K20"/>
  <c r="L20"/>
  <c r="K6" i="27"/>
  <c r="J6"/>
  <c r="AD20" i="41"/>
  <c r="AC20"/>
  <c r="R20"/>
  <c r="Q20"/>
  <c r="AG20"/>
  <c r="AF20"/>
  <c r="U20"/>
  <c r="T20"/>
  <c r="I20"/>
  <c r="H20"/>
  <c r="F16"/>
  <c r="E16"/>
  <c r="T21"/>
  <c r="U21"/>
  <c r="X20"/>
  <c r="W20"/>
  <c r="W21"/>
  <c r="X21"/>
  <c r="L21"/>
  <c r="K21"/>
  <c r="AA20"/>
  <c r="Z20"/>
  <c r="O20"/>
  <c r="N20"/>
  <c r="AA6" i="39"/>
  <c r="AC6"/>
  <c r="X17" i="4"/>
  <c r="V17"/>
  <c r="D20" i="41"/>
  <c r="D21"/>
  <c r="D20" i="40"/>
  <c r="D21"/>
  <c r="D21" i="23"/>
  <c r="D38" i="31"/>
  <c r="D38" i="32"/>
  <c r="F9" i="28"/>
  <c r="C9"/>
  <c r="L10"/>
  <c r="M7" i="39" s="1"/>
  <c r="L11" i="28"/>
  <c r="M8" i="39" s="1"/>
  <c r="L12" i="28"/>
  <c r="M9" i="39" s="1"/>
  <c r="L13" i="28"/>
  <c r="M10" i="39" s="1"/>
  <c r="O9" i="28"/>
  <c r="P6" i="39" s="1"/>
  <c r="R9" i="28"/>
  <c r="S6" i="39" s="1"/>
  <c r="I10" i="28"/>
  <c r="J7" i="39" s="1"/>
  <c r="I11" i="28"/>
  <c r="J8" i="39" s="1"/>
  <c r="I12" i="28"/>
  <c r="J9" i="39" s="1"/>
  <c r="I13" i="28"/>
  <c r="J10" i="39" s="1"/>
  <c r="I15" i="28"/>
  <c r="J12" i="39" s="1"/>
  <c r="L15" i="28"/>
  <c r="M12" i="39" s="1"/>
  <c r="I16" i="28"/>
  <c r="J13" i="39" s="1"/>
  <c r="L16" i="28"/>
  <c r="M13" i="39" s="1"/>
  <c r="I17" i="28"/>
  <c r="J14" i="39" s="1"/>
  <c r="L17" i="28"/>
  <c r="M14" i="39" s="1"/>
  <c r="I18" i="28"/>
  <c r="J15" i="39" s="1"/>
  <c r="L18" i="28"/>
  <c r="M15" i="39" s="1"/>
  <c r="I19" i="28"/>
  <c r="J16" i="39" s="1"/>
  <c r="L19" i="28"/>
  <c r="M16" i="39" s="1"/>
  <c r="I20" i="28"/>
  <c r="J17" i="39" s="1"/>
  <c r="L20" i="28"/>
  <c r="M17" i="39" s="1"/>
  <c r="C6" i="29"/>
  <c r="F6"/>
  <c r="O6"/>
  <c r="Q6" i="39" s="1"/>
  <c r="R6" i="29"/>
  <c r="T6" i="39" s="1"/>
  <c r="I8" i="25"/>
  <c r="U8"/>
  <c r="W8"/>
  <c r="I9"/>
  <c r="U9"/>
  <c r="W9"/>
  <c r="I10"/>
  <c r="U10"/>
  <c r="W10"/>
  <c r="I11"/>
  <c r="U11"/>
  <c r="W11"/>
  <c r="I12"/>
  <c r="U12"/>
  <c r="W12"/>
  <c r="I13"/>
  <c r="U13"/>
  <c r="W13"/>
  <c r="I14"/>
  <c r="U14"/>
  <c r="W14"/>
  <c r="I15"/>
  <c r="U15"/>
  <c r="W15"/>
  <c r="I16"/>
  <c r="U16"/>
  <c r="W16"/>
  <c r="I17"/>
  <c r="U17"/>
  <c r="W17"/>
  <c r="I18"/>
  <c r="U18"/>
  <c r="W18"/>
  <c r="G5" i="5"/>
  <c r="I5" i="43" s="1"/>
  <c r="G6" i="5"/>
  <c r="I6" i="43" s="1"/>
  <c r="G7" i="5"/>
  <c r="I7" i="43" s="1"/>
  <c r="G8" i="5"/>
  <c r="I8" i="43" s="1"/>
  <c r="G9" i="5"/>
  <c r="I9" i="43" s="1"/>
  <c r="G10" i="5"/>
  <c r="I10" i="43" s="1"/>
  <c r="G11" i="5"/>
  <c r="I11" i="43" s="1"/>
  <c r="G12" i="5"/>
  <c r="I12" i="43" s="1"/>
  <c r="G13" i="5"/>
  <c r="I13" i="43" s="1"/>
  <c r="G14" i="5"/>
  <c r="I14" i="43" s="1"/>
  <c r="G15" i="5"/>
  <c r="I15" i="43" s="1"/>
  <c r="G16" i="5"/>
  <c r="I16" i="43" s="1"/>
  <c r="G17" i="5"/>
  <c r="I17" i="43" s="1"/>
  <c r="G18" i="5"/>
  <c r="I18" i="43" s="1"/>
  <c r="G19" i="5"/>
  <c r="I19" i="43" s="1"/>
  <c r="G20" i="5"/>
  <c r="I20" i="43" s="1"/>
  <c r="G21" i="5"/>
  <c r="I21" i="43" s="1"/>
  <c r="G22" i="5"/>
  <c r="I22" i="43" s="1"/>
  <c r="G23" i="5"/>
  <c r="I23" i="43" s="1"/>
  <c r="G24" i="5"/>
  <c r="I24" i="43" s="1"/>
  <c r="G25" i="5"/>
  <c r="I25" i="43" s="1"/>
  <c r="G26" i="5"/>
  <c r="I26" i="43" s="1"/>
  <c r="G27" i="5"/>
  <c r="I27" i="43" s="1"/>
  <c r="G28" i="5"/>
  <c r="I28" i="43" s="1"/>
  <c r="G29" i="5"/>
  <c r="I29" i="43" s="1"/>
  <c r="G30" i="5"/>
  <c r="I30" i="43" s="1"/>
  <c r="G31" i="5"/>
  <c r="I31" i="43" s="1"/>
  <c r="G32" i="5"/>
  <c r="I32" i="43" s="1"/>
  <c r="G33" i="5"/>
  <c r="I33" i="43" s="1"/>
  <c r="G34" i="5"/>
  <c r="I34" i="43" s="1"/>
  <c r="G35" i="5"/>
  <c r="I35" i="43" s="1"/>
  <c r="G36" i="5"/>
  <c r="I36" i="43" s="1"/>
  <c r="G37" i="5"/>
  <c r="I37" i="43" s="1"/>
  <c r="G38" i="5"/>
  <c r="I38" i="43" s="1"/>
  <c r="G39" i="5"/>
  <c r="I39" i="43" s="1"/>
  <c r="G40" i="5"/>
  <c r="I40" i="43" s="1"/>
  <c r="G41" i="5"/>
  <c r="I41" i="43" s="1"/>
  <c r="G42" i="5"/>
  <c r="I42" i="43" s="1"/>
  <c r="G43" i="5"/>
  <c r="I43" i="43" s="1"/>
  <c r="G44" i="5"/>
  <c r="I44" i="43" s="1"/>
  <c r="G45" i="5"/>
  <c r="I45" i="43" s="1"/>
  <c r="G46" i="5"/>
  <c r="I46" i="43" s="1"/>
  <c r="G47" i="5"/>
  <c r="I47" i="43" s="1"/>
  <c r="G48" i="5"/>
  <c r="I48" i="43" s="1"/>
  <c r="G49" i="5"/>
  <c r="I49" i="43" s="1"/>
  <c r="G50" i="5"/>
  <c r="I50" i="43" s="1"/>
  <c r="G51" i="5"/>
  <c r="I51" i="43" s="1"/>
  <c r="G4" i="5"/>
  <c r="I4" i="43" s="1"/>
  <c r="C17" i="22"/>
  <c r="B17"/>
  <c r="C8"/>
  <c r="B8"/>
  <c r="F20" i="41" l="1"/>
  <c r="E20"/>
  <c r="F21"/>
  <c r="E21"/>
  <c r="D6" i="39"/>
  <c r="C5" i="9"/>
  <c r="G6" i="39"/>
  <c r="F5" i="9"/>
  <c r="H6" i="39"/>
  <c r="F5" i="8"/>
  <c r="E6" i="39"/>
  <c r="C5" i="8"/>
  <c r="X16" i="4"/>
  <c r="V16"/>
  <c r="AC15" i="28"/>
  <c r="AC13"/>
  <c r="AA10"/>
  <c r="AC20"/>
  <c r="AC18"/>
  <c r="AA11"/>
  <c r="AA12"/>
  <c r="I6" i="29"/>
  <c r="K6" i="39" s="1"/>
  <c r="AC10" i="28"/>
  <c r="AC11"/>
  <c r="L6" i="29"/>
  <c r="N6" i="39" s="1"/>
  <c r="AC16" i="28"/>
  <c r="AC19"/>
  <c r="AC12"/>
  <c r="AC17"/>
  <c r="L9"/>
  <c r="M6" i="39" s="1"/>
  <c r="AA19" i="28"/>
  <c r="AA17"/>
  <c r="AA16"/>
  <c r="AA15"/>
  <c r="I9"/>
  <c r="J6" i="39" s="1"/>
  <c r="AA13" i="28"/>
  <c r="AA18"/>
  <c r="I5" i="9" l="1"/>
  <c r="J5" i="1" s="1"/>
  <c r="G5"/>
  <c r="L5" i="9"/>
  <c r="M5" i="1" s="1"/>
  <c r="D5"/>
  <c r="L5" i="8"/>
  <c r="N5" i="1" s="1"/>
  <c r="E5"/>
  <c r="I5" i="8"/>
  <c r="K5" i="1" s="1"/>
  <c r="H5"/>
  <c r="X15" i="4"/>
  <c r="V15"/>
  <c r="AC9" i="28"/>
  <c r="AA9"/>
  <c r="V14" i="4" l="1"/>
  <c r="X14"/>
  <c r="X13" l="1"/>
  <c r="V13"/>
  <c r="X12" l="1"/>
  <c r="V12"/>
  <c r="X11" l="1"/>
  <c r="V11"/>
  <c r="V10" l="1"/>
  <c r="X10"/>
  <c r="X9" l="1"/>
  <c r="V9"/>
  <c r="X8" l="1"/>
  <c r="V8"/>
  <c r="X7" l="1"/>
  <c r="V7"/>
  <c r="I6"/>
  <c r="O6"/>
  <c r="R6"/>
  <c r="V6" s="1"/>
  <c r="C18"/>
  <c r="X6" l="1"/>
  <c r="I18"/>
  <c r="E18"/>
  <c r="D18"/>
  <c r="P6"/>
  <c r="Q6"/>
  <c r="S6"/>
  <c r="T6"/>
  <c r="J6"/>
  <c r="K6"/>
  <c r="O18"/>
  <c r="R18"/>
  <c r="Q18" l="1"/>
  <c r="P18"/>
  <c r="T18"/>
  <c r="S18"/>
  <c r="K18"/>
  <c r="J18"/>
  <c r="X18"/>
  <c r="V18"/>
</calcChain>
</file>

<file path=xl/sharedStrings.xml><?xml version="1.0" encoding="utf-8"?>
<sst xmlns="http://schemas.openxmlformats.org/spreadsheetml/2006/main" count="1512" uniqueCount="354">
  <si>
    <t>总收入</t>
    <phoneticPr fontId="3" type="noConversion"/>
  </si>
  <si>
    <t>环比</t>
    <phoneticPr fontId="3" type="noConversion"/>
  </si>
  <si>
    <t>同比</t>
    <phoneticPr fontId="3" type="noConversion"/>
  </si>
  <si>
    <t>药占比</t>
    <phoneticPr fontId="3" type="noConversion"/>
  </si>
  <si>
    <t>省医保</t>
    <phoneticPr fontId="6" type="noConversion"/>
  </si>
  <si>
    <t>市医保</t>
    <phoneticPr fontId="6" type="noConversion"/>
  </si>
  <si>
    <t>两费中心</t>
    <phoneticPr fontId="6" type="noConversion"/>
  </si>
  <si>
    <t>保健中心</t>
    <phoneticPr fontId="6" type="noConversion"/>
  </si>
  <si>
    <t>异地保健</t>
    <phoneticPr fontId="6" type="noConversion"/>
  </si>
  <si>
    <t>农合</t>
    <phoneticPr fontId="6" type="noConversion"/>
  </si>
  <si>
    <t>两费副省</t>
    <phoneticPr fontId="6" type="noConversion"/>
  </si>
  <si>
    <t>特约单位</t>
    <phoneticPr fontId="6" type="noConversion"/>
  </si>
  <si>
    <t>自费</t>
    <phoneticPr fontId="6" type="noConversion"/>
  </si>
  <si>
    <t>铁路医保</t>
    <phoneticPr fontId="6" type="noConversion"/>
  </si>
  <si>
    <t>合  计</t>
    <phoneticPr fontId="6" type="noConversion"/>
  </si>
  <si>
    <t>高值耗材</t>
    <phoneticPr fontId="6" type="noConversion"/>
  </si>
  <si>
    <t>低值耗材</t>
    <phoneticPr fontId="6" type="noConversion"/>
  </si>
  <si>
    <t>出院人数</t>
    <phoneticPr fontId="3" type="noConversion"/>
  </si>
  <si>
    <t>药品收入</t>
    <phoneticPr fontId="3" type="noConversion"/>
  </si>
  <si>
    <t>医疗收入</t>
    <phoneticPr fontId="3" type="noConversion"/>
  </si>
  <si>
    <t>收入</t>
    <phoneticPr fontId="6" type="noConversion"/>
  </si>
  <si>
    <t>占比</t>
    <phoneticPr fontId="6" type="noConversion"/>
  </si>
  <si>
    <t>全   院</t>
    <phoneticPr fontId="3" type="noConversion"/>
  </si>
  <si>
    <t>心血管内科</t>
  </si>
  <si>
    <t>神经内科</t>
  </si>
  <si>
    <t>内分泌科</t>
  </si>
  <si>
    <t>眼  科</t>
  </si>
  <si>
    <t>门诊人次</t>
    <phoneticPr fontId="3" type="noConversion"/>
  </si>
  <si>
    <t>人次</t>
    <phoneticPr fontId="3" type="noConversion"/>
  </si>
  <si>
    <t>人均费用</t>
    <phoneticPr fontId="3" type="noConversion"/>
  </si>
  <si>
    <t>人均</t>
    <phoneticPr fontId="3" type="noConversion"/>
  </si>
  <si>
    <t>门诊分科报表（按执行科室）</t>
    <phoneticPr fontId="10" type="noConversion"/>
  </si>
  <si>
    <t>总  收</t>
    <phoneticPr fontId="10" type="noConversion"/>
  </si>
  <si>
    <t>药品</t>
    <phoneticPr fontId="10" type="noConversion"/>
  </si>
  <si>
    <t>医疗收入</t>
    <phoneticPr fontId="10" type="noConversion"/>
  </si>
  <si>
    <t>次  均
(按开单)</t>
    <phoneticPr fontId="10" type="noConversion"/>
  </si>
  <si>
    <t>挂号总数</t>
    <phoneticPr fontId="10" type="noConversion"/>
  </si>
  <si>
    <t>合  计</t>
    <phoneticPr fontId="10" type="noConversion"/>
  </si>
  <si>
    <t xml:space="preserve">药占比 </t>
    <phoneticPr fontId="3" type="noConversion"/>
  </si>
  <si>
    <t>同比</t>
    <phoneticPr fontId="3" type="noConversion"/>
  </si>
  <si>
    <t>全院</t>
    <phoneticPr fontId="3" type="noConversion"/>
  </si>
  <si>
    <t>出院人数（按费别）</t>
    <phoneticPr fontId="3" type="noConversion"/>
  </si>
  <si>
    <t>门诊各费别收入对比</t>
    <phoneticPr fontId="3" type="noConversion"/>
  </si>
  <si>
    <t>病区各费别收入对比</t>
    <phoneticPr fontId="3" type="noConversion"/>
  </si>
  <si>
    <t>住院科室收入对比</t>
    <phoneticPr fontId="3" type="noConversion"/>
  </si>
  <si>
    <t>收入</t>
    <phoneticPr fontId="3" type="noConversion"/>
  </si>
  <si>
    <t>B超室</t>
  </si>
  <si>
    <t>放射科</t>
  </si>
  <si>
    <t>肺功能室</t>
  </si>
  <si>
    <t>骨密度室</t>
  </si>
  <si>
    <t>呼吸内科</t>
  </si>
  <si>
    <t>急诊科</t>
  </si>
  <si>
    <t>检验科</t>
  </si>
  <si>
    <t>理疗科</t>
  </si>
  <si>
    <t>麻醉室</t>
  </si>
  <si>
    <t>门诊耳鼻喉科</t>
  </si>
  <si>
    <t>门诊妇科</t>
  </si>
  <si>
    <t>门诊呼吸科</t>
  </si>
  <si>
    <t>门诊护士</t>
  </si>
  <si>
    <t>门诊口腔科</t>
  </si>
  <si>
    <t>门诊理疗科</t>
  </si>
  <si>
    <t>门诊麻醉科</t>
  </si>
  <si>
    <t>门诊内分泌</t>
  </si>
  <si>
    <t>门诊内科</t>
  </si>
  <si>
    <t>门诊神经内科</t>
  </si>
  <si>
    <t>门诊收费处</t>
  </si>
  <si>
    <t>门诊外科</t>
  </si>
  <si>
    <t>门诊消化内科</t>
  </si>
  <si>
    <t>门诊心血管内科</t>
  </si>
  <si>
    <t>门诊眼科</t>
  </si>
  <si>
    <t>门诊中医科</t>
  </si>
  <si>
    <t>乳透室</t>
  </si>
  <si>
    <t>省立耳鼻喉科</t>
  </si>
  <si>
    <t>省立骨科</t>
  </si>
  <si>
    <t>省立呼吸内科</t>
  </si>
  <si>
    <t>省立内分泌科</t>
  </si>
  <si>
    <t>省立消化内科</t>
  </si>
  <si>
    <t>省立心血管内科</t>
  </si>
  <si>
    <t>省立眼科</t>
  </si>
  <si>
    <t>手术室</t>
  </si>
  <si>
    <t>特检科</t>
  </si>
  <si>
    <t>体检科</t>
  </si>
  <si>
    <t>体检室</t>
  </si>
  <si>
    <t>退聘专家</t>
  </si>
  <si>
    <t>外科</t>
  </si>
  <si>
    <t>胃镜室</t>
  </si>
  <si>
    <t>心电图室</t>
  </si>
  <si>
    <t>院外记帐</t>
  </si>
  <si>
    <t>中药房</t>
  </si>
  <si>
    <t>其他</t>
    <phoneticPr fontId="6" type="noConversion"/>
  </si>
  <si>
    <t>其他</t>
    <phoneticPr fontId="3" type="noConversion"/>
  </si>
  <si>
    <t>2014全年</t>
    <phoneticPr fontId="3" type="noConversion"/>
  </si>
  <si>
    <t>保健</t>
    <phoneticPr fontId="6" type="noConversion"/>
  </si>
  <si>
    <t>福建省保健办</t>
    <phoneticPr fontId="3" type="noConversion"/>
  </si>
  <si>
    <t>2015上半年</t>
    <phoneticPr fontId="3" type="noConversion"/>
  </si>
  <si>
    <t>合计</t>
    <phoneticPr fontId="3" type="noConversion"/>
  </si>
  <si>
    <t>—</t>
    <phoneticPr fontId="3" type="noConversion"/>
  </si>
  <si>
    <t>本院特约</t>
    <phoneticPr fontId="3" type="noConversion"/>
  </si>
  <si>
    <t>病区床位使用情况一览表</t>
    <phoneticPr fontId="2" type="noConversion"/>
  </si>
  <si>
    <t xml:space="preserve">          </t>
    <phoneticPr fontId="2" type="noConversion"/>
  </si>
  <si>
    <t>呼吸内科</t>
    <phoneticPr fontId="2" type="noConversion"/>
  </si>
  <si>
    <t>心血管内科</t>
    <phoneticPr fontId="2" type="noConversion"/>
  </si>
  <si>
    <t>神经内科</t>
    <phoneticPr fontId="2" type="noConversion"/>
  </si>
  <si>
    <t>消化内科</t>
    <phoneticPr fontId="2" type="noConversion"/>
  </si>
  <si>
    <t>内分泌科</t>
    <phoneticPr fontId="2" type="noConversion"/>
  </si>
  <si>
    <t>外  科</t>
    <phoneticPr fontId="2" type="noConversion"/>
  </si>
  <si>
    <t>眼  科</t>
    <phoneticPr fontId="2" type="noConversion"/>
  </si>
  <si>
    <t>耳鼻喉头颈科</t>
    <phoneticPr fontId="2" type="noConversion"/>
  </si>
  <si>
    <t>ICU</t>
    <phoneticPr fontId="2" type="noConversion"/>
  </si>
  <si>
    <t>骨科</t>
    <phoneticPr fontId="2" type="noConversion"/>
  </si>
  <si>
    <t>康复</t>
    <phoneticPr fontId="2" type="noConversion"/>
  </si>
  <si>
    <t>神经二区</t>
    <phoneticPr fontId="2" type="noConversion"/>
  </si>
  <si>
    <t>省医保</t>
    <phoneticPr fontId="2" type="noConversion"/>
  </si>
  <si>
    <t>市医保</t>
    <phoneticPr fontId="2" type="noConversion"/>
  </si>
  <si>
    <t>两费中心</t>
    <phoneticPr fontId="2" type="noConversion"/>
  </si>
  <si>
    <t>保健</t>
    <phoneticPr fontId="2" type="noConversion"/>
  </si>
  <si>
    <t>异地保健</t>
    <phoneticPr fontId="2" type="noConversion"/>
  </si>
  <si>
    <t>农合</t>
    <phoneticPr fontId="2" type="noConversion"/>
  </si>
  <si>
    <t>两费副省</t>
    <phoneticPr fontId="2" type="noConversion"/>
  </si>
  <si>
    <t>特约单位</t>
    <phoneticPr fontId="2" type="noConversion"/>
  </si>
  <si>
    <t>自费</t>
    <phoneticPr fontId="2" type="noConversion"/>
  </si>
  <si>
    <t>出院总人数</t>
    <phoneticPr fontId="2" type="noConversion"/>
  </si>
  <si>
    <t>核定床位</t>
    <phoneticPr fontId="2" type="noConversion"/>
  </si>
  <si>
    <t>实际开放床位</t>
    <phoneticPr fontId="2" type="noConversion"/>
  </si>
  <si>
    <t>平均住院天数</t>
    <phoneticPr fontId="2" type="noConversion"/>
  </si>
  <si>
    <t>床位周转次数（核定）</t>
    <phoneticPr fontId="2" type="noConversion"/>
  </si>
  <si>
    <t>床位周转次数（实际）</t>
    <phoneticPr fontId="2" type="noConversion"/>
  </si>
  <si>
    <t>入院总人数</t>
    <phoneticPr fontId="2" type="noConversion"/>
  </si>
  <si>
    <t>住院科室收入对比</t>
    <phoneticPr fontId="3" type="noConversion"/>
  </si>
  <si>
    <t>总收入</t>
    <phoneticPr fontId="3" type="noConversion"/>
  </si>
  <si>
    <t>药品收入</t>
    <phoneticPr fontId="3" type="noConversion"/>
  </si>
  <si>
    <t>药占比</t>
    <phoneticPr fontId="3" type="noConversion"/>
  </si>
  <si>
    <t>医疗收入</t>
    <phoneticPr fontId="3" type="noConversion"/>
  </si>
  <si>
    <t>平均住院天数</t>
    <phoneticPr fontId="2" type="noConversion"/>
  </si>
  <si>
    <t>人均费用
（出院）</t>
    <phoneticPr fontId="2" type="noConversion"/>
  </si>
  <si>
    <t>日均费用
（出院）</t>
    <phoneticPr fontId="2" type="noConversion"/>
  </si>
  <si>
    <t>高值耗材</t>
    <phoneticPr fontId="2" type="noConversion"/>
  </si>
  <si>
    <t>低值耗材</t>
    <phoneticPr fontId="2" type="noConversion"/>
  </si>
  <si>
    <t>收入</t>
    <phoneticPr fontId="2" type="noConversion"/>
  </si>
  <si>
    <t>环比</t>
    <phoneticPr fontId="3" type="noConversion"/>
  </si>
  <si>
    <t>同比</t>
    <phoneticPr fontId="3" type="noConversion"/>
  </si>
  <si>
    <t>占比</t>
    <phoneticPr fontId="2" type="noConversion"/>
  </si>
  <si>
    <t>呼吸内科</t>
    <phoneticPr fontId="2" type="noConversion"/>
  </si>
  <si>
    <t>消化内科</t>
    <phoneticPr fontId="2" type="noConversion"/>
  </si>
  <si>
    <t>外  科</t>
    <phoneticPr fontId="2" type="noConversion"/>
  </si>
  <si>
    <t>ICU</t>
    <phoneticPr fontId="2" type="noConversion"/>
  </si>
  <si>
    <t>耳鼻喉头颈科</t>
    <phoneticPr fontId="2" type="noConversion"/>
  </si>
  <si>
    <t>骨科</t>
    <phoneticPr fontId="2" type="noConversion"/>
  </si>
  <si>
    <t>康复科</t>
    <phoneticPr fontId="2" type="noConversion"/>
  </si>
  <si>
    <t>全  院</t>
    <phoneticPr fontId="2" type="noConversion"/>
  </si>
  <si>
    <t>住院科室收入对比</t>
    <phoneticPr fontId="3" type="noConversion"/>
  </si>
  <si>
    <t>总收入</t>
    <phoneticPr fontId="3" type="noConversion"/>
  </si>
  <si>
    <t>药品收入</t>
    <phoneticPr fontId="3" type="noConversion"/>
  </si>
  <si>
    <t>药占比</t>
    <phoneticPr fontId="3" type="noConversion"/>
  </si>
  <si>
    <t>医疗收入</t>
    <phoneticPr fontId="3" type="noConversion"/>
  </si>
  <si>
    <t>平均住院天数</t>
    <phoneticPr fontId="2" type="noConversion"/>
  </si>
  <si>
    <t>人均费用
（出院）</t>
    <phoneticPr fontId="2" type="noConversion"/>
  </si>
  <si>
    <t>日均费用
（出院）</t>
    <phoneticPr fontId="2" type="noConversion"/>
  </si>
  <si>
    <t>高值耗材</t>
    <phoneticPr fontId="2" type="noConversion"/>
  </si>
  <si>
    <t>低值耗材</t>
    <phoneticPr fontId="2" type="noConversion"/>
  </si>
  <si>
    <t>收入</t>
    <phoneticPr fontId="2" type="noConversion"/>
  </si>
  <si>
    <t>环比</t>
    <phoneticPr fontId="3" type="noConversion"/>
  </si>
  <si>
    <t>同比</t>
    <phoneticPr fontId="3" type="noConversion"/>
  </si>
  <si>
    <t>占比</t>
    <phoneticPr fontId="2" type="noConversion"/>
  </si>
  <si>
    <t>呼吸内科</t>
    <phoneticPr fontId="2" type="noConversion"/>
  </si>
  <si>
    <t>消化内科</t>
    <phoneticPr fontId="2" type="noConversion"/>
  </si>
  <si>
    <t>外  科</t>
    <phoneticPr fontId="2" type="noConversion"/>
  </si>
  <si>
    <t>ICU</t>
    <phoneticPr fontId="2" type="noConversion"/>
  </si>
  <si>
    <t>耳鼻喉头颈科</t>
    <phoneticPr fontId="2" type="noConversion"/>
  </si>
  <si>
    <t>骨科</t>
    <phoneticPr fontId="2" type="noConversion"/>
  </si>
  <si>
    <t>康复科</t>
    <phoneticPr fontId="2" type="noConversion"/>
  </si>
  <si>
    <t>神经二区</t>
    <phoneticPr fontId="2" type="noConversion"/>
  </si>
  <si>
    <t>全  院</t>
    <phoneticPr fontId="2" type="noConversion"/>
  </si>
  <si>
    <t>人均费用
（出院）</t>
    <phoneticPr fontId="2" type="noConversion"/>
  </si>
  <si>
    <t>日均费用
（出院）</t>
    <phoneticPr fontId="2" type="noConversion"/>
  </si>
  <si>
    <t>高值耗材</t>
    <phoneticPr fontId="2" type="noConversion"/>
  </si>
  <si>
    <t>低值耗材</t>
    <phoneticPr fontId="2" type="noConversion"/>
  </si>
  <si>
    <t>收入</t>
    <phoneticPr fontId="2" type="noConversion"/>
  </si>
  <si>
    <t>占比</t>
    <phoneticPr fontId="2" type="noConversion"/>
  </si>
  <si>
    <t>康复科</t>
    <phoneticPr fontId="2" type="noConversion"/>
  </si>
  <si>
    <t>全  院</t>
    <phoneticPr fontId="2" type="noConversion"/>
  </si>
  <si>
    <t>入院人数</t>
    <phoneticPr fontId="2" type="noConversion"/>
  </si>
  <si>
    <t>合  计</t>
    <phoneticPr fontId="2" type="noConversion"/>
  </si>
  <si>
    <t>保健中心</t>
    <phoneticPr fontId="2" type="noConversion"/>
  </si>
  <si>
    <t>铁路医保</t>
    <phoneticPr fontId="2" type="noConversion"/>
  </si>
  <si>
    <t>本院特约</t>
    <phoneticPr fontId="3" type="noConversion"/>
  </si>
  <si>
    <t>本院特约</t>
    <phoneticPr fontId="3" type="noConversion"/>
  </si>
  <si>
    <t>医技科室收入情况一览表</t>
    <phoneticPr fontId="22" type="noConversion"/>
  </si>
  <si>
    <t>汇总</t>
    <phoneticPr fontId="22" type="noConversion"/>
  </si>
  <si>
    <t>检验科</t>
    <phoneticPr fontId="22" type="noConversion"/>
  </si>
  <si>
    <t>B  超</t>
    <phoneticPr fontId="22" type="noConversion"/>
  </si>
  <si>
    <t>理疗科</t>
    <phoneticPr fontId="22" type="noConversion"/>
  </si>
  <si>
    <t>胃  镜</t>
    <phoneticPr fontId="22" type="noConversion"/>
  </si>
  <si>
    <t>放射科</t>
    <phoneticPr fontId="22" type="noConversion"/>
  </si>
  <si>
    <t>骨密度</t>
    <phoneticPr fontId="22" type="noConversion"/>
  </si>
  <si>
    <t>心电图</t>
    <phoneticPr fontId="22" type="noConversion"/>
  </si>
  <si>
    <t>乳  透</t>
    <phoneticPr fontId="22" type="noConversion"/>
  </si>
  <si>
    <t>体外反搏</t>
    <phoneticPr fontId="22" type="noConversion"/>
  </si>
  <si>
    <t>高压氧</t>
    <phoneticPr fontId="22" type="noConversion"/>
  </si>
  <si>
    <t>麻  醉</t>
    <phoneticPr fontId="24" type="noConversion"/>
  </si>
  <si>
    <t>同比</t>
    <phoneticPr fontId="24" type="noConversion"/>
  </si>
  <si>
    <t>环比</t>
    <phoneticPr fontId="24" type="noConversion"/>
  </si>
  <si>
    <t>省医保</t>
    <phoneticPr fontId="22" type="noConversion"/>
  </si>
  <si>
    <t>门</t>
    <phoneticPr fontId="22" type="noConversion"/>
  </si>
  <si>
    <t>住</t>
    <phoneticPr fontId="22" type="noConversion"/>
  </si>
  <si>
    <t>总</t>
    <phoneticPr fontId="22" type="noConversion"/>
  </si>
  <si>
    <t>市医保</t>
    <phoneticPr fontId="22" type="noConversion"/>
  </si>
  <si>
    <t>两费中心</t>
    <phoneticPr fontId="22" type="noConversion"/>
  </si>
  <si>
    <t>保健</t>
    <phoneticPr fontId="22" type="noConversion"/>
  </si>
  <si>
    <t>异地保健</t>
    <phoneticPr fontId="22" type="noConversion"/>
  </si>
  <si>
    <t>门</t>
    <phoneticPr fontId="22" type="noConversion"/>
  </si>
  <si>
    <t>住</t>
    <phoneticPr fontId="22" type="noConversion"/>
  </si>
  <si>
    <t>总</t>
    <phoneticPr fontId="22" type="noConversion"/>
  </si>
  <si>
    <t>农合</t>
    <phoneticPr fontId="22" type="noConversion"/>
  </si>
  <si>
    <t>两费副省</t>
    <phoneticPr fontId="22" type="noConversion"/>
  </si>
  <si>
    <t>自费</t>
    <phoneticPr fontId="22" type="noConversion"/>
  </si>
  <si>
    <t xml:space="preserve">合   计 </t>
    <phoneticPr fontId="22" type="noConversion"/>
  </si>
  <si>
    <t xml:space="preserve">合   计 </t>
    <phoneticPr fontId="22" type="noConversion"/>
  </si>
  <si>
    <t>市医保
（小）</t>
    <phoneticPr fontId="22" type="noConversion"/>
  </si>
  <si>
    <t>两费中心
（医技无
收费查）</t>
    <phoneticPr fontId="22" type="noConversion"/>
  </si>
  <si>
    <t>保健
（收费查
医技无）</t>
    <phoneticPr fontId="22" type="noConversion"/>
  </si>
  <si>
    <t>农合
（医技无
住院查）</t>
    <phoneticPr fontId="22" type="noConversion"/>
  </si>
  <si>
    <t>两费副省
（匹配
准确）</t>
    <phoneticPr fontId="22" type="noConversion"/>
  </si>
  <si>
    <t>门</t>
    <phoneticPr fontId="3" type="noConversion"/>
  </si>
  <si>
    <t>住</t>
    <phoneticPr fontId="3" type="noConversion"/>
  </si>
  <si>
    <t>总</t>
    <phoneticPr fontId="3" type="noConversion"/>
  </si>
  <si>
    <t>其他费别</t>
    <phoneticPr fontId="3" type="noConversion"/>
  </si>
  <si>
    <t>自费
（取收费系统 与医技存在误差）</t>
    <phoneticPr fontId="22" type="noConversion"/>
  </si>
  <si>
    <t>本院特约
（算特约单位？数据来源？）</t>
    <phoneticPr fontId="22" type="noConversion"/>
  </si>
  <si>
    <t>异地保健
（医技、收费有误差
取收费）</t>
    <phoneticPr fontId="22" type="noConversion"/>
  </si>
  <si>
    <r>
      <t xml:space="preserve">本院特约
（门诊匹配
</t>
    </r>
    <r>
      <rPr>
        <b/>
        <sz val="11"/>
        <color rgb="FFFF0000"/>
        <rFont val="宋体"/>
        <family val="3"/>
        <charset val="134"/>
      </rPr>
      <t>住院部分医技查住无</t>
    </r>
    <r>
      <rPr>
        <b/>
        <sz val="11"/>
        <color theme="1"/>
        <rFont val="宋体"/>
        <family val="3"/>
        <charset val="134"/>
      </rPr>
      <t>）</t>
    </r>
    <phoneticPr fontId="22" type="noConversion"/>
  </si>
  <si>
    <t>全    院</t>
    <phoneticPr fontId="29" type="noConversion"/>
  </si>
  <si>
    <t>总收入</t>
    <phoneticPr fontId="29" type="noConversion"/>
  </si>
  <si>
    <t>药品收入</t>
    <phoneticPr fontId="29" type="noConversion"/>
  </si>
  <si>
    <t>医疗收入</t>
    <phoneticPr fontId="29" type="noConversion"/>
  </si>
  <si>
    <t>手术例数</t>
    <phoneticPr fontId="29" type="noConversion"/>
  </si>
  <si>
    <t>除中草药药品比</t>
    <phoneticPr fontId="29" type="noConversion"/>
  </si>
  <si>
    <t>药占比</t>
    <phoneticPr fontId="29" type="noConversion"/>
  </si>
  <si>
    <t>医疗比</t>
    <phoneticPr fontId="29" type="noConversion"/>
  </si>
  <si>
    <t>中草药收入</t>
    <phoneticPr fontId="29" type="noConversion"/>
  </si>
  <si>
    <t>高值耗材收入</t>
    <phoneticPr fontId="29" type="noConversion"/>
  </si>
  <si>
    <t>低值耗材收入</t>
    <phoneticPr fontId="29" type="noConversion"/>
  </si>
  <si>
    <t>高值耗材占比
（占总收入）</t>
    <phoneticPr fontId="29" type="noConversion"/>
  </si>
  <si>
    <t>低值耗材占比
（占总收入）</t>
    <phoneticPr fontId="29" type="noConversion"/>
  </si>
  <si>
    <t>门    诊</t>
    <phoneticPr fontId="29" type="noConversion"/>
  </si>
  <si>
    <t>门诊收入</t>
    <phoneticPr fontId="29" type="noConversion"/>
  </si>
  <si>
    <t>总挂号数</t>
    <phoneticPr fontId="29" type="noConversion"/>
  </si>
  <si>
    <t>次均费用</t>
    <phoneticPr fontId="29" type="noConversion"/>
  </si>
  <si>
    <t>门诊人数</t>
    <phoneticPr fontId="29" type="noConversion"/>
  </si>
  <si>
    <t>急诊人数</t>
    <phoneticPr fontId="29" type="noConversion"/>
  </si>
  <si>
    <t>中药处方额</t>
    <phoneticPr fontId="29" type="noConversion"/>
  </si>
  <si>
    <t>处方总额</t>
    <phoneticPr fontId="29" type="noConversion"/>
  </si>
  <si>
    <t>处方平均额</t>
    <phoneticPr fontId="29" type="noConversion"/>
  </si>
  <si>
    <t>预交金余额</t>
    <phoneticPr fontId="29" type="noConversion"/>
  </si>
  <si>
    <t>药品比率</t>
    <phoneticPr fontId="29" type="noConversion"/>
  </si>
  <si>
    <t>医疗比率</t>
    <phoneticPr fontId="29" type="noConversion"/>
  </si>
  <si>
    <t>中药药占比</t>
    <phoneticPr fontId="29" type="noConversion"/>
  </si>
  <si>
    <t>最大处方</t>
    <phoneticPr fontId="29" type="noConversion"/>
  </si>
  <si>
    <t>处方数量</t>
    <phoneticPr fontId="29" type="noConversion"/>
  </si>
  <si>
    <t>医保支付</t>
    <phoneticPr fontId="29" type="noConversion"/>
  </si>
  <si>
    <t>中药处方量</t>
    <phoneticPr fontId="29" type="noConversion"/>
  </si>
  <si>
    <t>成药数量</t>
    <phoneticPr fontId="29" type="noConversion"/>
  </si>
  <si>
    <t>成药金额</t>
    <phoneticPr fontId="29" type="noConversion"/>
  </si>
  <si>
    <t>医保比率</t>
    <phoneticPr fontId="29" type="noConversion"/>
  </si>
  <si>
    <t>本院特约金额</t>
    <phoneticPr fontId="29" type="noConversion"/>
  </si>
  <si>
    <t xml:space="preserve">高值耗材占比
（占总收入）
</t>
    <phoneticPr fontId="29" type="noConversion"/>
  </si>
  <si>
    <t>低值耗材占比
(占总收入)</t>
    <phoneticPr fontId="29" type="noConversion"/>
  </si>
  <si>
    <t>收  入</t>
    <phoneticPr fontId="29" type="noConversion"/>
  </si>
  <si>
    <t>市医保</t>
    <phoneticPr fontId="29" type="noConversion"/>
  </si>
  <si>
    <t>两费</t>
    <phoneticPr fontId="29" type="noConversion"/>
  </si>
  <si>
    <t>保健</t>
    <phoneticPr fontId="29" type="noConversion"/>
  </si>
  <si>
    <t>自费</t>
    <phoneticPr fontId="29" type="noConversion"/>
  </si>
  <si>
    <t>人均费用</t>
    <phoneticPr fontId="29" type="noConversion"/>
  </si>
  <si>
    <t>高值耗材占比</t>
    <phoneticPr fontId="29" type="noConversion"/>
  </si>
  <si>
    <t>低值耗材占比</t>
    <phoneticPr fontId="29" type="noConversion"/>
  </si>
  <si>
    <t>住    院</t>
    <phoneticPr fontId="29" type="noConversion"/>
  </si>
  <si>
    <t>住院收入</t>
    <phoneticPr fontId="29" type="noConversion"/>
  </si>
  <si>
    <t>床位使用率(实际)</t>
    <phoneticPr fontId="29" type="noConversion"/>
  </si>
  <si>
    <t>日均费用</t>
    <phoneticPr fontId="29" type="noConversion"/>
  </si>
  <si>
    <t>入院人数</t>
    <phoneticPr fontId="29" type="noConversion"/>
  </si>
  <si>
    <t>住院患者人均费用</t>
    <phoneticPr fontId="29" type="noConversion"/>
  </si>
  <si>
    <t>出院人数</t>
    <phoneticPr fontId="29" type="noConversion"/>
  </si>
  <si>
    <t>预收款</t>
    <phoneticPr fontId="29" type="noConversion"/>
  </si>
  <si>
    <t>床位使用率(核定)</t>
    <phoneticPr fontId="29" type="noConversion"/>
  </si>
  <si>
    <t>转科人数</t>
    <phoneticPr fontId="29" type="noConversion"/>
  </si>
  <si>
    <t>占用总床日数</t>
    <phoneticPr fontId="29" type="noConversion"/>
  </si>
  <si>
    <t>未结费用</t>
    <phoneticPr fontId="29" type="noConversion"/>
  </si>
  <si>
    <t>病区出院登记人数</t>
    <phoneticPr fontId="29" type="noConversion"/>
  </si>
  <si>
    <t>核定床数</t>
    <phoneticPr fontId="29" type="noConversion"/>
  </si>
  <si>
    <t>出院者占用床日数</t>
    <phoneticPr fontId="29" type="noConversion"/>
  </si>
  <si>
    <t>平均住院天数</t>
    <phoneticPr fontId="29" type="noConversion"/>
  </si>
  <si>
    <t>在院留观人数</t>
    <phoneticPr fontId="29" type="noConversion"/>
  </si>
  <si>
    <t>高值耗材占比
(占总收入)</t>
    <phoneticPr fontId="29" type="noConversion"/>
  </si>
  <si>
    <t>全院耗材总比率
(占总收入)</t>
    <phoneticPr fontId="29" type="noConversion"/>
  </si>
  <si>
    <t>省医保
（小）</t>
    <phoneticPr fontId="22" type="noConversion"/>
  </si>
  <si>
    <t>收预交金</t>
    <phoneticPr fontId="29" type="noConversion"/>
  </si>
  <si>
    <t>在院人数</t>
    <phoneticPr fontId="29" type="noConversion"/>
  </si>
  <si>
    <t>包床数</t>
    <phoneticPr fontId="29" type="noConversion"/>
  </si>
  <si>
    <t>病区人数</t>
    <phoneticPr fontId="29" type="noConversion"/>
  </si>
  <si>
    <t>请假人数</t>
    <phoneticPr fontId="29" type="noConversion"/>
  </si>
  <si>
    <t>入院人数(剔出后)</t>
    <phoneticPr fontId="29" type="noConversion"/>
  </si>
  <si>
    <t>本院特约</t>
    <phoneticPr fontId="29" type="noConversion"/>
  </si>
  <si>
    <t>开放床数</t>
    <phoneticPr fontId="29" type="noConversion"/>
  </si>
  <si>
    <t>手术例数</t>
    <phoneticPr fontId="29" type="noConversion"/>
  </si>
  <si>
    <t>总收入</t>
    <phoneticPr fontId="3" type="noConversion"/>
  </si>
  <si>
    <t xml:space="preserve">                   病区各费别收入对比（医保大中心）</t>
    <phoneticPr fontId="3" type="noConversion"/>
  </si>
  <si>
    <t>神经二区</t>
    <phoneticPr fontId="2" type="noConversion"/>
  </si>
  <si>
    <t>铁路医保</t>
    <phoneticPr fontId="3" type="noConversion"/>
  </si>
  <si>
    <t>便民门诊</t>
  </si>
  <si>
    <t/>
  </si>
  <si>
    <t>手术例数</t>
    <phoneticPr fontId="29" type="noConversion"/>
  </si>
  <si>
    <t>市医保</t>
    <phoneticPr fontId="6" type="noConversion"/>
  </si>
  <si>
    <t>省医保</t>
    <phoneticPr fontId="6" type="noConversion"/>
  </si>
  <si>
    <t>市医保</t>
    <phoneticPr fontId="6" type="noConversion"/>
  </si>
  <si>
    <t>合  计</t>
    <phoneticPr fontId="10" type="noConversion"/>
  </si>
  <si>
    <t>次  均
(按开单)</t>
    <phoneticPr fontId="10" type="noConversion"/>
  </si>
  <si>
    <t>门诊分科报表（按执行科室）</t>
    <phoneticPr fontId="10" type="noConversion"/>
  </si>
  <si>
    <t>总  收</t>
    <phoneticPr fontId="10" type="noConversion"/>
  </si>
  <si>
    <t>药品</t>
    <phoneticPr fontId="10" type="noConversion"/>
  </si>
  <si>
    <t>医疗收入</t>
    <phoneticPr fontId="10" type="noConversion"/>
  </si>
  <si>
    <t>挂号总数</t>
    <phoneticPr fontId="10" type="noConversion"/>
  </si>
  <si>
    <t>同比</t>
    <phoneticPr fontId="3" type="noConversion"/>
  </si>
  <si>
    <t>环比</t>
    <phoneticPr fontId="3" type="noConversion"/>
  </si>
  <si>
    <t xml:space="preserve">药占比 </t>
    <phoneticPr fontId="3" type="noConversion"/>
  </si>
  <si>
    <t>其他</t>
    <phoneticPr fontId="3" type="noConversion"/>
  </si>
  <si>
    <t>出院总人数</t>
    <phoneticPr fontId="2" type="noConversion"/>
  </si>
  <si>
    <t>入院总人数</t>
    <phoneticPr fontId="2" type="noConversion"/>
  </si>
  <si>
    <t>其他</t>
    <phoneticPr fontId="3" type="noConversion"/>
  </si>
  <si>
    <t>合  计</t>
    <phoneticPr fontId="6" type="noConversion"/>
  </si>
  <si>
    <t>收入</t>
    <phoneticPr fontId="6" type="noConversion"/>
  </si>
  <si>
    <t>省医保</t>
    <phoneticPr fontId="2" type="noConversion"/>
  </si>
  <si>
    <t>农合</t>
    <phoneticPr fontId="2" type="noConversion"/>
  </si>
  <si>
    <t>环比</t>
    <phoneticPr fontId="3" type="noConversion"/>
  </si>
  <si>
    <t>农合</t>
    <phoneticPr fontId="6" type="noConversion"/>
  </si>
  <si>
    <t>省医保</t>
    <phoneticPr fontId="29" type="noConversion"/>
  </si>
  <si>
    <t>新农合</t>
    <phoneticPr fontId="29" type="noConversion"/>
  </si>
  <si>
    <t>省医保</t>
    <phoneticPr fontId="6" type="noConversion"/>
  </si>
  <si>
    <t>特约单位</t>
    <phoneticPr fontId="2" type="noConversion"/>
  </si>
  <si>
    <t>省医保</t>
    <phoneticPr fontId="6" type="noConversion"/>
  </si>
  <si>
    <t>农合</t>
    <phoneticPr fontId="6" type="noConversion"/>
  </si>
  <si>
    <t>其他(略)</t>
    <phoneticPr fontId="3" type="noConversion"/>
  </si>
  <si>
    <t>收入</t>
    <phoneticPr fontId="6" type="noConversion"/>
  </si>
  <si>
    <t>备注：省医保部分及新农合的高低值耗材部分目前无法精确提供（省医保相比实际值偏小）</t>
    <phoneticPr fontId="3" type="noConversion"/>
  </si>
  <si>
    <t>—</t>
    <phoneticPr fontId="3" type="noConversion"/>
  </si>
  <si>
    <t>同比（药占）</t>
    <phoneticPr fontId="3" type="noConversion"/>
  </si>
  <si>
    <t>环比（药占）</t>
    <phoneticPr fontId="3" type="noConversion"/>
  </si>
  <si>
    <t>药品</t>
    <phoneticPr fontId="10" type="noConversion"/>
  </si>
  <si>
    <t>收入</t>
    <phoneticPr fontId="3" type="noConversion"/>
  </si>
  <si>
    <t>新农合</t>
    <phoneticPr fontId="29" type="noConversion"/>
  </si>
  <si>
    <t>备注：门诊省医保部分、住院省医保高低值耗材部分及住院新农合高低值耗材部分目前无法精确提供</t>
    <phoneticPr fontId="3" type="noConversion"/>
  </si>
  <si>
    <t>同比</t>
    <phoneticPr fontId="6" type="noConversion"/>
  </si>
  <si>
    <t>同比</t>
    <phoneticPr fontId="6" type="noConversion"/>
  </si>
  <si>
    <t>备注：门诊省医保部分目前无法精确提供（相比实际值偏小）</t>
    <phoneticPr fontId="3" type="noConversion"/>
  </si>
  <si>
    <t>备注：省医保、新农合的高低值耗材部分目前无法精确提供</t>
    <phoneticPr fontId="41" type="noConversion"/>
  </si>
</sst>
</file>

<file path=xl/styles.xml><?xml version="1.0" encoding="utf-8"?>
<styleSheet xmlns="http://schemas.openxmlformats.org/spreadsheetml/2006/main">
  <numFmts count="3">
    <numFmt numFmtId="176" formatCode="0.00;[Red]0.00"/>
    <numFmt numFmtId="177" formatCode="0.00_ "/>
    <numFmt numFmtId="178" formatCode="0.00_);[Red]\(0.00\)"/>
  </numFmts>
  <fonts count="55">
    <font>
      <sz val="11"/>
      <color indexed="8"/>
      <name val="宋体"/>
      <charset val="134"/>
    </font>
    <font>
      <sz val="11"/>
      <color theme="1"/>
      <name val="宋体"/>
      <family val="2"/>
      <charset val="134"/>
      <scheme val="minor"/>
    </font>
    <font>
      <sz val="11"/>
      <color indexed="8"/>
      <name val="宋体"/>
      <family val="3"/>
      <charset val="134"/>
    </font>
    <font>
      <sz val="9"/>
      <name val="宋体"/>
      <family val="3"/>
      <charset val="134"/>
    </font>
    <font>
      <b/>
      <sz val="11"/>
      <color indexed="8"/>
      <name val="宋体"/>
      <family val="3"/>
      <charset val="134"/>
    </font>
    <font>
      <b/>
      <sz val="11"/>
      <color indexed="8"/>
      <name val="宋体"/>
      <family val="3"/>
      <charset val="134"/>
    </font>
    <font>
      <sz val="11"/>
      <color indexed="8"/>
      <name val="宋体"/>
      <family val="3"/>
      <charset val="134"/>
    </font>
    <font>
      <b/>
      <sz val="22"/>
      <color indexed="8"/>
      <name val="宋体"/>
      <family val="3"/>
      <charset val="134"/>
    </font>
    <font>
      <sz val="11"/>
      <color indexed="8"/>
      <name val="宋体"/>
      <family val="3"/>
      <charset val="134"/>
    </font>
    <font>
      <b/>
      <sz val="20"/>
      <color indexed="8"/>
      <name val="宋体"/>
      <family val="3"/>
      <charset val="134"/>
    </font>
    <font>
      <sz val="11"/>
      <color indexed="8"/>
      <name val="宋体"/>
      <family val="3"/>
      <charset val="134"/>
    </font>
    <font>
      <b/>
      <sz val="12"/>
      <color indexed="8"/>
      <name val="宋体"/>
      <family val="3"/>
      <charset val="134"/>
    </font>
    <font>
      <b/>
      <sz val="11"/>
      <color indexed="8"/>
      <name val="宋体"/>
      <family val="3"/>
      <charset val="134"/>
    </font>
    <font>
      <sz val="10"/>
      <color indexed="8"/>
      <name val="宋体"/>
      <family val="3"/>
      <charset val="134"/>
    </font>
    <font>
      <sz val="12"/>
      <color indexed="8"/>
      <name val="宋体"/>
      <family val="3"/>
      <charset val="134"/>
    </font>
    <font>
      <sz val="24"/>
      <color indexed="8"/>
      <name val="宋体"/>
      <family val="3"/>
      <charset val="134"/>
    </font>
    <font>
      <sz val="1"/>
      <color indexed="8"/>
      <name val="Arial"/>
      <family val="2"/>
    </font>
    <font>
      <sz val="12"/>
      <color indexed="8"/>
      <name val="Arial"/>
      <family val="2"/>
    </font>
    <font>
      <sz val="10"/>
      <color indexed="8"/>
      <name val="Arial"/>
      <family val="2"/>
    </font>
    <font>
      <sz val="8"/>
      <color indexed="8"/>
      <name val="宋体"/>
      <family val="3"/>
      <charset val="134"/>
    </font>
    <font>
      <sz val="10"/>
      <name val="宋体"/>
      <family val="3"/>
      <charset val="134"/>
    </font>
    <font>
      <b/>
      <sz val="22"/>
      <color indexed="8"/>
      <name val="宋体"/>
      <family val="3"/>
      <charset val="134"/>
    </font>
    <font>
      <sz val="11"/>
      <color theme="1"/>
      <name val="宋体"/>
      <family val="3"/>
      <charset val="134"/>
      <scheme val="minor"/>
    </font>
    <font>
      <b/>
      <sz val="11"/>
      <color indexed="8"/>
      <name val="宋体"/>
      <family val="3"/>
      <charset val="134"/>
    </font>
    <font>
      <sz val="9"/>
      <name val="宋体"/>
      <family val="2"/>
      <charset val="134"/>
      <scheme val="minor"/>
    </font>
    <font>
      <sz val="11"/>
      <color indexed="8"/>
      <name val="宋体"/>
      <family val="3"/>
      <charset val="134"/>
    </font>
    <font>
      <b/>
      <sz val="11"/>
      <color rgb="FFFF0000"/>
      <name val="宋体"/>
      <family val="3"/>
      <charset val="134"/>
    </font>
    <font>
      <b/>
      <sz val="11"/>
      <color theme="1"/>
      <name val="宋体"/>
      <family val="3"/>
      <charset val="134"/>
    </font>
    <font>
      <sz val="9"/>
      <name val="宋体"/>
      <family val="3"/>
      <charset val="134"/>
    </font>
    <font>
      <sz val="11"/>
      <color theme="1"/>
      <name val="宋体"/>
      <family val="3"/>
      <charset val="134"/>
      <scheme val="minor"/>
    </font>
    <font>
      <b/>
      <sz val="18"/>
      <color indexed="8"/>
      <name val="宋体"/>
      <family val="3"/>
      <charset val="134"/>
    </font>
    <font>
      <b/>
      <sz val="11"/>
      <color theme="1"/>
      <name val="宋体"/>
      <family val="3"/>
      <charset val="134"/>
      <scheme val="minor"/>
    </font>
    <font>
      <sz val="11"/>
      <color rgb="FFFF0000"/>
      <name val="宋体"/>
      <family val="3"/>
      <charset val="134"/>
      <scheme val="minor"/>
    </font>
    <font>
      <sz val="10"/>
      <color rgb="FF000000"/>
      <name val="宋体"/>
      <family val="3"/>
      <charset val="134"/>
      <scheme val="minor"/>
    </font>
    <font>
      <sz val="12"/>
      <color rgb="FF080000"/>
      <name val="宋体"/>
      <family val="3"/>
      <charset val="134"/>
      <scheme val="minor"/>
    </font>
    <font>
      <sz val="24"/>
      <color rgb="FF080000"/>
      <name val="宋体"/>
      <family val="3"/>
      <charset val="134"/>
      <scheme val="minor"/>
    </font>
    <font>
      <sz val="1"/>
      <color rgb="FF080000"/>
      <name val="Arial"/>
      <family val="2"/>
    </font>
    <font>
      <sz val="11"/>
      <color rgb="FF080000"/>
      <name val="宋体"/>
      <family val="3"/>
      <charset val="134"/>
      <scheme val="minor"/>
    </font>
    <font>
      <sz val="10"/>
      <color rgb="FF080000"/>
      <name val="宋体"/>
      <family val="3"/>
      <charset val="134"/>
      <scheme val="minor"/>
    </font>
    <font>
      <sz val="12"/>
      <color rgb="FF080000"/>
      <name val="Arial"/>
      <family val="2"/>
    </font>
    <font>
      <sz val="8"/>
      <color rgb="FF080000"/>
      <name val="宋体"/>
      <family val="3"/>
      <charset val="134"/>
      <scheme val="minor"/>
    </font>
    <font>
      <sz val="9"/>
      <name val="宋体"/>
      <family val="3"/>
      <charset val="134"/>
    </font>
    <font>
      <sz val="10"/>
      <color rgb="FF000000"/>
      <name val="宋体"/>
      <family val="3"/>
      <charset val="134"/>
      <scheme val="minor"/>
    </font>
    <font>
      <sz val="12"/>
      <color rgb="FF080000"/>
      <name val="宋体"/>
      <family val="3"/>
      <charset val="134"/>
      <scheme val="minor"/>
    </font>
    <font>
      <sz val="24"/>
      <color rgb="FF080000"/>
      <name val="宋体"/>
      <family val="3"/>
      <charset val="134"/>
      <scheme val="minor"/>
    </font>
    <font>
      <sz val="11"/>
      <color rgb="FF080000"/>
      <name val="宋体"/>
      <family val="3"/>
      <charset val="134"/>
      <scheme val="minor"/>
    </font>
    <font>
      <sz val="10"/>
      <color rgb="FF080000"/>
      <name val="宋体"/>
      <family val="3"/>
      <charset val="134"/>
      <scheme val="minor"/>
    </font>
    <font>
      <sz val="8"/>
      <color rgb="FF080000"/>
      <name val="宋体"/>
      <family val="3"/>
      <charset val="134"/>
      <scheme val="minor"/>
    </font>
    <font>
      <sz val="10"/>
      <name val="宋体"/>
      <family val="3"/>
      <charset val="134"/>
    </font>
    <font>
      <sz val="11"/>
      <name val="宋体"/>
      <family val="3"/>
      <charset val="134"/>
    </font>
    <font>
      <sz val="11"/>
      <name val="宋体"/>
      <family val="3"/>
      <charset val="134"/>
    </font>
    <font>
      <b/>
      <sz val="11"/>
      <name val="宋体"/>
      <family val="3"/>
      <charset val="134"/>
    </font>
    <font>
      <sz val="20"/>
      <color indexed="8"/>
      <name val="宋体"/>
      <family val="3"/>
      <charset val="134"/>
    </font>
    <font>
      <sz val="11"/>
      <color rgb="FFFF0000"/>
      <name val="宋体"/>
      <family val="3"/>
      <charset val="134"/>
    </font>
    <font>
      <b/>
      <sz val="11"/>
      <color rgb="FFFF0000"/>
      <name val="宋体"/>
      <family val="3"/>
      <charset val="134"/>
      <scheme val="minor"/>
    </font>
  </fonts>
  <fills count="1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41"/>
        <bgColor indexed="64"/>
      </patternFill>
    </fill>
    <fill>
      <patternFill patternType="solid">
        <fgColor indexed="9"/>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FF"/>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double">
        <color indexed="64"/>
      </right>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right style="thin">
        <color indexed="64"/>
      </right>
      <top/>
      <bottom style="thick">
        <color indexed="64"/>
      </bottom>
      <diagonal/>
    </border>
    <border>
      <left style="thin">
        <color indexed="64"/>
      </left>
      <right/>
      <top style="thin">
        <color indexed="64"/>
      </top>
      <bottom style="double">
        <color indexed="64"/>
      </bottom>
      <diagonal/>
    </border>
    <border>
      <left/>
      <right/>
      <top/>
      <bottom style="thick">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diagonalDown="1">
      <left style="thin">
        <color indexed="64"/>
      </left>
      <right style="thick">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diagonal/>
    </border>
    <border diagonalDown="1">
      <left style="thin">
        <color indexed="64"/>
      </left>
      <right style="thick">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diagonalDown="1">
      <left style="double">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diagonalDown="1">
      <left style="double">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style="double">
        <color indexed="64"/>
      </top>
      <bottom style="thin">
        <color indexed="64"/>
      </bottom>
      <diagonal/>
    </border>
    <border diagonalDown="1">
      <left style="double">
        <color indexed="64"/>
      </left>
      <right style="thick">
        <color indexed="64"/>
      </right>
      <top style="double">
        <color indexed="64"/>
      </top>
      <bottom style="thin">
        <color indexed="64"/>
      </bottom>
      <diagonal style="thin">
        <color indexed="64"/>
      </diagonal>
    </border>
    <border diagonalDown="1">
      <left style="double">
        <color indexed="64"/>
      </left>
      <right style="thick">
        <color indexed="64"/>
      </right>
      <top style="thin">
        <color indexed="64"/>
      </top>
      <bottom style="thick">
        <color indexed="64"/>
      </bottom>
      <diagonal style="thin">
        <color indexed="64"/>
      </diagonal>
    </border>
    <border>
      <left style="medium">
        <color indexed="64"/>
      </left>
      <right style="medium">
        <color indexed="64"/>
      </right>
      <top style="double">
        <color indexed="64"/>
      </top>
      <bottom/>
      <diagonal/>
    </border>
    <border>
      <left style="medium">
        <color indexed="64"/>
      </left>
      <right style="medium">
        <color indexed="64"/>
      </right>
      <top/>
      <bottom style="thick">
        <color indexed="64"/>
      </bottom>
      <diagonal/>
    </border>
    <border>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right/>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double">
        <color indexed="64"/>
      </left>
      <right style="thick">
        <color indexed="64"/>
      </right>
      <top style="thin">
        <color indexed="64"/>
      </top>
      <bottom style="double">
        <color indexed="64"/>
      </bottom>
      <diagonal/>
    </border>
    <border>
      <left/>
      <right style="thin">
        <color indexed="64"/>
      </right>
      <top/>
      <bottom style="double">
        <color auto="1"/>
      </bottom>
      <diagonal/>
    </border>
    <border>
      <left style="thick">
        <color indexed="64"/>
      </left>
      <right style="thin">
        <color indexed="64"/>
      </right>
      <top style="thick">
        <color indexed="64"/>
      </top>
      <bottom/>
      <diagonal/>
    </border>
    <border>
      <left style="medium">
        <color indexed="64"/>
      </left>
      <right style="thin">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diagonalDown="1">
      <left style="thin">
        <color indexed="64"/>
      </left>
      <right style="thick">
        <color indexed="64"/>
      </right>
      <top style="thin">
        <color indexed="64"/>
      </top>
      <bottom style="thin">
        <color indexed="64"/>
      </bottom>
      <diagonal style="thin">
        <color indexed="64"/>
      </diagonal>
    </border>
    <border diagonalDown="1">
      <left style="thin">
        <color indexed="64"/>
      </left>
      <right style="thick">
        <color indexed="64"/>
      </right>
      <top style="thin">
        <color indexed="64"/>
      </top>
      <bottom style="thick">
        <color indexed="64"/>
      </bottom>
      <diagonal style="thin">
        <color indexed="64"/>
      </diagonal>
    </border>
    <border diagonalDown="1">
      <left style="thin">
        <color indexed="64"/>
      </left>
      <right style="thick">
        <color indexed="64"/>
      </right>
      <top/>
      <bottom style="thick">
        <color indexed="64"/>
      </bottom>
      <diagonal style="thin">
        <color indexed="64"/>
      </diagonal>
    </border>
  </borders>
  <cellStyleXfs count="1011">
    <xf numFmtId="0" fontId="0" fillId="0" borderId="0">
      <alignment vertical="center"/>
    </xf>
    <xf numFmtId="0" fontId="2"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2"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2"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2"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2"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2"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8" fillId="2" borderId="0">
      <alignment horizontal="left" vertical="top"/>
    </xf>
    <xf numFmtId="0" fontId="18"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9"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19"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19" fillId="2" borderId="0">
      <alignment horizontal="left" vertical="top"/>
    </xf>
    <xf numFmtId="0" fontId="16" fillId="2" borderId="0">
      <alignment horizontal="left" vertical="top"/>
    </xf>
    <xf numFmtId="0" fontId="16"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2" borderId="0">
      <alignment horizontal="left" vertical="top"/>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0" fillId="0" borderId="0"/>
    <xf numFmtId="0" fontId="20" fillId="0" borderId="0"/>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9" fillId="0" borderId="0">
      <alignment vertical="center"/>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2" fillId="14" borderId="0">
      <alignment horizontal="left" vertical="top"/>
    </xf>
    <xf numFmtId="0" fontId="43" fillId="14" borderId="0">
      <alignment horizontal="left" vertical="top"/>
    </xf>
    <xf numFmtId="0" fontId="44" fillId="14" borderId="0">
      <alignment horizontal="left" vertical="top"/>
    </xf>
    <xf numFmtId="0" fontId="36" fillId="14" borderId="0">
      <alignment horizontal="left" vertical="top"/>
    </xf>
    <xf numFmtId="0" fontId="36" fillId="14" borderId="0">
      <alignment horizontal="left" vertical="top"/>
    </xf>
    <xf numFmtId="0" fontId="45" fillId="14" borderId="0">
      <alignment horizontal="left" vertical="top"/>
    </xf>
    <xf numFmtId="0" fontId="46" fillId="14" borderId="0">
      <alignment horizontal="left" vertical="top"/>
    </xf>
    <xf numFmtId="0" fontId="39" fillId="14" borderId="0">
      <alignment horizontal="left" vertical="top"/>
    </xf>
    <xf numFmtId="0" fontId="47" fillId="14" borderId="0">
      <alignment horizontal="left" vertical="top"/>
    </xf>
    <xf numFmtId="0" fontId="48" fillId="0" borderId="0"/>
    <xf numFmtId="0" fontId="4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8" fillId="0" borderId="0"/>
    <xf numFmtId="0" fontId="20" fillId="0" borderId="0"/>
    <xf numFmtId="0" fontId="20" fillId="0" borderId="0"/>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33" fillId="14" borderId="0">
      <alignment horizontal="left" vertical="top"/>
    </xf>
    <xf numFmtId="0" fontId="34" fillId="14" borderId="0">
      <alignment horizontal="left" vertical="top"/>
    </xf>
    <xf numFmtId="0" fontId="35" fillId="14" borderId="0">
      <alignment horizontal="left" vertical="top"/>
    </xf>
    <xf numFmtId="0" fontId="36" fillId="14" borderId="0">
      <alignment horizontal="left" vertical="top"/>
    </xf>
    <xf numFmtId="0" fontId="36" fillId="14" borderId="0">
      <alignment horizontal="left" vertical="top"/>
    </xf>
    <xf numFmtId="0" fontId="37" fillId="14" borderId="0">
      <alignment horizontal="left" vertical="top"/>
    </xf>
    <xf numFmtId="0" fontId="38" fillId="14" borderId="0">
      <alignment horizontal="left" vertical="top"/>
    </xf>
    <xf numFmtId="0" fontId="39" fillId="14" borderId="0">
      <alignment horizontal="left" vertical="top"/>
    </xf>
    <xf numFmtId="0" fontId="40" fillId="14" borderId="0">
      <alignment horizontal="left" vertical="top"/>
    </xf>
    <xf numFmtId="0" fontId="4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707">
    <xf numFmtId="0" fontId="0" fillId="0" borderId="0" xfId="0">
      <alignment vertical="center"/>
    </xf>
    <xf numFmtId="0" fontId="5" fillId="0" borderId="1" xfId="0" applyFont="1" applyFill="1" applyBorder="1" applyAlignment="1">
      <alignment horizontal="distributed" vertical="center"/>
    </xf>
    <xf numFmtId="0" fontId="5" fillId="0" borderId="3" xfId="0" applyFont="1" applyFill="1" applyBorder="1" applyAlignment="1">
      <alignment horizontal="distributed"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 xfId="0" applyFill="1" applyBorder="1">
      <alignment vertical="center"/>
    </xf>
    <xf numFmtId="0" fontId="6" fillId="0" borderId="1" xfId="0" applyFont="1" applyFill="1" applyBorder="1" applyAlignment="1">
      <alignment horizontal="center" vertical="center"/>
    </xf>
    <xf numFmtId="0" fontId="0" fillId="0" borderId="0" xfId="0" applyFill="1">
      <alignment vertical="center"/>
    </xf>
    <xf numFmtId="176" fontId="0" fillId="0" borderId="0" xfId="0" applyNumberFormat="1" applyFill="1">
      <alignment vertical="center"/>
    </xf>
    <xf numFmtId="0" fontId="0" fillId="0" borderId="0" xfId="0" applyFont="1" applyFill="1">
      <alignment vertical="center"/>
    </xf>
    <xf numFmtId="0" fontId="0" fillId="0" borderId="0" xfId="0" applyAlignment="1"/>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vertical="center"/>
    </xf>
    <xf numFmtId="0" fontId="11" fillId="0" borderId="12" xfId="0" applyFont="1" applyFill="1" applyBorder="1" applyAlignment="1">
      <alignment horizontal="center" vertical="center"/>
    </xf>
    <xf numFmtId="0" fontId="11" fillId="0" borderId="14" xfId="0" applyFont="1" applyFill="1" applyBorder="1" applyAlignment="1">
      <alignment vertical="center"/>
    </xf>
    <xf numFmtId="0" fontId="11" fillId="0" borderId="16" xfId="0" applyFont="1" applyFill="1" applyBorder="1" applyAlignment="1">
      <alignment horizontal="center" vertical="center"/>
    </xf>
    <xf numFmtId="0" fontId="11" fillId="4" borderId="8" xfId="0" applyFont="1" applyFill="1" applyBorder="1" applyAlignment="1">
      <alignment horizontal="center" vertical="center"/>
    </xf>
    <xf numFmtId="0" fontId="0" fillId="0" borderId="1" xfId="0" applyNumberFormat="1" applyFill="1" applyBorder="1" applyAlignment="1">
      <alignment horizontal="right" vertical="center"/>
    </xf>
    <xf numFmtId="176" fontId="0" fillId="0" borderId="1" xfId="0" applyNumberFormat="1" applyFill="1" applyBorder="1" applyAlignment="1">
      <alignment horizontal="righ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0" fillId="0" borderId="0" xfId="0" applyFill="1" applyAlignment="1">
      <alignment horizontal="left" vertical="center"/>
    </xf>
    <xf numFmtId="0" fontId="0" fillId="0" borderId="20" xfId="0" applyNumberFormat="1" applyFill="1" applyBorder="1" applyAlignment="1">
      <alignment horizontal="right" vertical="center"/>
    </xf>
    <xf numFmtId="0" fontId="11" fillId="4" borderId="30" xfId="0" applyFont="1" applyFill="1" applyBorder="1" applyAlignment="1">
      <alignment horizontal="center" vertical="center"/>
    </xf>
    <xf numFmtId="0" fontId="11" fillId="4" borderId="8" xfId="0" applyFont="1" applyFill="1" applyBorder="1" applyAlignment="1">
      <alignment vertical="center"/>
    </xf>
    <xf numFmtId="0" fontId="11" fillId="4" borderId="31" xfId="0" applyFont="1" applyFill="1" applyBorder="1" applyAlignment="1">
      <alignment horizontal="center" vertical="center"/>
    </xf>
    <xf numFmtId="10" fontId="0" fillId="3" borderId="1" xfId="0" applyNumberFormat="1" applyFill="1" applyBorder="1">
      <alignment vertical="center"/>
    </xf>
    <xf numFmtId="10" fontId="0" fillId="3" borderId="1" xfId="0" applyNumberFormat="1" applyFill="1" applyBorder="1" applyAlignment="1">
      <alignment horizontal="right" vertical="center"/>
    </xf>
    <xf numFmtId="0" fontId="2" fillId="3" borderId="1" xfId="0" applyFont="1" applyFill="1" applyBorder="1" applyAlignment="1">
      <alignment horizontal="right" vertical="center"/>
    </xf>
    <xf numFmtId="0" fontId="2" fillId="0" borderId="1" xfId="0" applyFont="1" applyBorder="1" applyAlignment="1">
      <alignment horizontal="right" vertical="center"/>
    </xf>
    <xf numFmtId="10" fontId="2" fillId="3" borderId="1" xfId="0" applyNumberFormat="1" applyFont="1" applyFill="1" applyBorder="1" applyAlignment="1">
      <alignment horizontal="right" vertical="center"/>
    </xf>
    <xf numFmtId="0" fontId="5" fillId="0" borderId="1" xfId="0" applyFont="1" applyFill="1" applyBorder="1" applyAlignment="1">
      <alignment horizontal="distributed" vertical="center"/>
    </xf>
    <xf numFmtId="0" fontId="0" fillId="0" borderId="1" xfId="0" applyBorder="1">
      <alignment vertical="center"/>
    </xf>
    <xf numFmtId="0" fontId="5" fillId="0" borderId="0" xfId="0" applyFont="1" applyFill="1" applyBorder="1" applyAlignment="1">
      <alignment horizontal="distributed" vertical="center"/>
    </xf>
    <xf numFmtId="0" fontId="0" fillId="0" borderId="0" xfId="0" applyFill="1" applyBorder="1">
      <alignment vertical="center"/>
    </xf>
    <xf numFmtId="0" fontId="0" fillId="0" borderId="0" xfId="0" applyBorder="1" applyAlignment="1">
      <alignment vertical="center"/>
    </xf>
    <xf numFmtId="0" fontId="0" fillId="0" borderId="1" xfId="0" applyFill="1" applyBorder="1">
      <alignment vertical="center"/>
    </xf>
    <xf numFmtId="10" fontId="2" fillId="0" borderId="1" xfId="0" applyNumberFormat="1" applyFont="1" applyFill="1" applyBorder="1" applyAlignment="1">
      <alignment horizontal="right" vertical="center"/>
    </xf>
    <xf numFmtId="10" fontId="2" fillId="4" borderId="3" xfId="0" applyNumberFormat="1" applyFont="1" applyFill="1" applyBorder="1" applyAlignment="1">
      <alignment vertical="center"/>
    </xf>
    <xf numFmtId="176" fontId="2" fillId="4" borderId="36" xfId="0" applyNumberFormat="1" applyFont="1" applyFill="1" applyBorder="1" applyAlignment="1">
      <alignment vertical="center"/>
    </xf>
    <xf numFmtId="176" fontId="2" fillId="4" borderId="38" xfId="0" applyNumberFormat="1" applyFont="1" applyFill="1" applyBorder="1" applyAlignment="1">
      <alignment vertical="center"/>
    </xf>
    <xf numFmtId="10" fontId="2" fillId="0" borderId="3" xfId="0" applyNumberFormat="1" applyFont="1" applyFill="1" applyBorder="1" applyAlignment="1">
      <alignment vertical="center"/>
    </xf>
    <xf numFmtId="10" fontId="2" fillId="0" borderId="13" xfId="0" applyNumberFormat="1" applyFont="1" applyFill="1" applyBorder="1" applyAlignment="1">
      <alignment vertical="center"/>
    </xf>
    <xf numFmtId="10" fontId="2" fillId="0" borderId="4" xfId="0" applyNumberFormat="1" applyFont="1" applyFill="1" applyBorder="1" applyAlignment="1">
      <alignment vertical="center"/>
    </xf>
    <xf numFmtId="10" fontId="2" fillId="4" borderId="33" xfId="0" applyNumberFormat="1" applyFont="1" applyFill="1" applyBorder="1" applyAlignment="1">
      <alignment vertical="center"/>
    </xf>
    <xf numFmtId="0" fontId="0" fillId="5" borderId="22" xfId="0" applyFont="1" applyFill="1" applyBorder="1" applyAlignment="1">
      <alignment horizontal="center" vertical="center"/>
    </xf>
    <xf numFmtId="0" fontId="4" fillId="5" borderId="18" xfId="0" applyFont="1" applyFill="1" applyBorder="1" applyAlignment="1">
      <alignment horizontal="center" vertical="center"/>
    </xf>
    <xf numFmtId="0" fontId="4" fillId="0" borderId="18" xfId="0" applyFont="1" applyFill="1" applyBorder="1" applyAlignment="1">
      <alignment horizontal="center" vertical="center"/>
    </xf>
    <xf numFmtId="0" fontId="4" fillId="5" borderId="18"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5" borderId="19" xfId="0" applyFont="1" applyFill="1" applyBorder="1" applyAlignment="1">
      <alignment horizontal="center" vertical="center"/>
    </xf>
    <xf numFmtId="0" fontId="4" fillId="0" borderId="25" xfId="0" applyFont="1" applyFill="1" applyBorder="1" applyAlignment="1">
      <alignment horizontal="center" vertical="center"/>
    </xf>
    <xf numFmtId="0" fontId="4" fillId="5" borderId="2" xfId="470" applyNumberFormat="1" applyFont="1" applyFill="1" applyBorder="1" applyAlignment="1">
      <alignment horizontal="right" vertical="center"/>
    </xf>
    <xf numFmtId="10" fontId="0" fillId="5" borderId="1" xfId="0" applyNumberFormat="1" applyFont="1" applyFill="1" applyBorder="1" applyAlignment="1">
      <alignment horizontal="right" vertical="center"/>
    </xf>
    <xf numFmtId="0" fontId="2" fillId="0" borderId="2" xfId="471" applyNumberFormat="1" applyFont="1" applyFill="1" applyBorder="1" applyAlignment="1">
      <alignment horizontal="right" vertical="center"/>
    </xf>
    <xf numFmtId="10" fontId="0" fillId="0" borderId="1" xfId="0" applyNumberFormat="1" applyFont="1" applyFill="1" applyBorder="1" applyAlignment="1">
      <alignment horizontal="right" vertical="center"/>
    </xf>
    <xf numFmtId="0" fontId="2" fillId="5" borderId="39" xfId="472" applyNumberFormat="1" applyFill="1" applyBorder="1" applyAlignment="1">
      <alignment horizontal="right" vertical="center"/>
    </xf>
    <xf numFmtId="0" fontId="2" fillId="0" borderId="39" xfId="354" applyNumberFormat="1" applyFill="1" applyBorder="1" applyAlignment="1">
      <alignment horizontal="right" vertical="center"/>
    </xf>
    <xf numFmtId="0" fontId="2" fillId="5" borderId="1" xfId="355" applyNumberFormat="1" applyFill="1" applyBorder="1" applyAlignment="1">
      <alignment horizontal="right" vertical="center"/>
    </xf>
    <xf numFmtId="0" fontId="2" fillId="0" borderId="1" xfId="356" applyNumberFormat="1" applyFill="1" applyBorder="1" applyAlignment="1">
      <alignment horizontal="right" vertical="center"/>
    </xf>
    <xf numFmtId="0" fontId="2" fillId="5" borderId="1" xfId="357" applyNumberFormat="1" applyFill="1" applyBorder="1" applyAlignment="1">
      <alignment horizontal="right" vertical="center"/>
    </xf>
    <xf numFmtId="0" fontId="2" fillId="0" borderId="1" xfId="358" applyNumberFormat="1" applyFill="1" applyBorder="1" applyAlignment="1">
      <alignment horizontal="right" vertical="center"/>
    </xf>
    <xf numFmtId="0" fontId="2" fillId="5" borderId="1" xfId="359" applyNumberFormat="1" applyFill="1" applyBorder="1" applyAlignment="1">
      <alignment horizontal="right" vertical="center"/>
    </xf>
    <xf numFmtId="0" fontId="2" fillId="0" borderId="1" xfId="360" applyNumberFormat="1" applyFill="1" applyBorder="1" applyAlignment="1">
      <alignment horizontal="right" vertical="center"/>
    </xf>
    <xf numFmtId="0" fontId="2" fillId="5" borderId="1" xfId="361" applyNumberFormat="1" applyFill="1" applyBorder="1" applyAlignment="1">
      <alignment horizontal="right" vertical="center"/>
    </xf>
    <xf numFmtId="0" fontId="0" fillId="5" borderId="20" xfId="0" applyNumberFormat="1" applyFill="1" applyBorder="1" applyAlignment="1">
      <alignment horizontal="center" vertical="center"/>
    </xf>
    <xf numFmtId="0" fontId="2" fillId="0" borderId="1" xfId="362" applyNumberFormat="1" applyFill="1" applyBorder="1" applyAlignment="1">
      <alignment horizontal="right" vertical="center"/>
    </xf>
    <xf numFmtId="0" fontId="0" fillId="0" borderId="20" xfId="0" applyNumberFormat="1" applyFill="1" applyBorder="1" applyAlignment="1">
      <alignment horizontal="center" vertical="center"/>
    </xf>
    <xf numFmtId="0" fontId="2" fillId="5" borderId="1" xfId="363" applyNumberFormat="1" applyFill="1" applyBorder="1" applyAlignment="1">
      <alignment horizontal="right" vertical="center"/>
    </xf>
    <xf numFmtId="0" fontId="0" fillId="5" borderId="21" xfId="0" applyNumberFormat="1" applyFill="1" applyBorder="1" applyAlignment="1">
      <alignment horizontal="center" vertical="center"/>
    </xf>
    <xf numFmtId="0" fontId="4" fillId="0" borderId="26" xfId="0" applyFont="1" applyFill="1" applyBorder="1" applyAlignment="1">
      <alignment horizontal="center" vertical="center"/>
    </xf>
    <xf numFmtId="0" fontId="2" fillId="5" borderId="1" xfId="472" applyNumberFormat="1" applyFill="1" applyBorder="1" applyAlignment="1">
      <alignment horizontal="right" vertical="center"/>
    </xf>
    <xf numFmtId="0" fontId="2" fillId="0" borderId="1" xfId="354" applyNumberFormat="1" applyFill="1" applyBorder="1" applyAlignment="1">
      <alignment horizontal="right" vertical="center"/>
    </xf>
    <xf numFmtId="0" fontId="0" fillId="5"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0" fontId="0" fillId="5" borderId="17" xfId="0" applyNumberFormat="1" applyFill="1" applyBorder="1" applyAlignment="1">
      <alignment horizontal="center" vertical="center"/>
    </xf>
    <xf numFmtId="0" fontId="4" fillId="0" borderId="40" xfId="0" applyFont="1" applyFill="1" applyBorder="1" applyAlignment="1">
      <alignment horizontal="center" vertical="center"/>
    </xf>
    <xf numFmtId="10" fontId="0" fillId="5" borderId="39" xfId="0" applyNumberFormat="1" applyFont="1" applyFill="1" applyBorder="1" applyAlignment="1">
      <alignment horizontal="right" vertical="center"/>
    </xf>
    <xf numFmtId="10" fontId="0" fillId="0" borderId="39" xfId="0" applyNumberFormat="1" applyFont="1" applyFill="1" applyBorder="1" applyAlignment="1">
      <alignment horizontal="right" vertical="center"/>
    </xf>
    <xf numFmtId="0" fontId="0" fillId="5" borderId="39" xfId="0" applyNumberFormat="1" applyFill="1" applyBorder="1" applyAlignment="1">
      <alignment horizontal="center" vertical="center"/>
    </xf>
    <xf numFmtId="0" fontId="0" fillId="0" borderId="39" xfId="0" applyNumberFormat="1" applyFill="1" applyBorder="1" applyAlignment="1">
      <alignment horizontal="center" vertical="center"/>
    </xf>
    <xf numFmtId="0" fontId="0" fillId="5" borderId="41" xfId="0" applyNumberFormat="1" applyFill="1" applyBorder="1" applyAlignment="1">
      <alignment horizontal="center" vertical="center"/>
    </xf>
    <xf numFmtId="0" fontId="2" fillId="0" borderId="42" xfId="471" applyNumberFormat="1" applyFont="1" applyFill="1" applyBorder="1" applyAlignment="1">
      <alignment horizontal="right" vertical="center"/>
    </xf>
    <xf numFmtId="0" fontId="2" fillId="5" borderId="39" xfId="355" applyNumberFormat="1" applyFill="1" applyBorder="1" applyAlignment="1">
      <alignment horizontal="right" vertical="center"/>
    </xf>
    <xf numFmtId="0" fontId="2" fillId="0" borderId="39" xfId="356" applyNumberFormat="1" applyFill="1" applyBorder="1" applyAlignment="1">
      <alignment horizontal="right" vertical="center"/>
    </xf>
    <xf numFmtId="0" fontId="2" fillId="5" borderId="39" xfId="357" applyNumberFormat="1" applyFill="1" applyBorder="1" applyAlignment="1">
      <alignment horizontal="right" vertical="center"/>
    </xf>
    <xf numFmtId="0" fontId="2" fillId="0" borderId="39" xfId="358" applyNumberFormat="1" applyFill="1" applyBorder="1" applyAlignment="1">
      <alignment horizontal="right" vertical="center"/>
    </xf>
    <xf numFmtId="0" fontId="2" fillId="5" borderId="39" xfId="359" applyNumberFormat="1" applyFill="1" applyBorder="1" applyAlignment="1">
      <alignment horizontal="right" vertical="center"/>
    </xf>
    <xf numFmtId="0" fontId="2" fillId="0" borderId="39" xfId="360" applyNumberFormat="1" applyFill="1" applyBorder="1" applyAlignment="1">
      <alignment horizontal="right" vertical="center"/>
    </xf>
    <xf numFmtId="0" fontId="2" fillId="5" borderId="39" xfId="361" applyNumberFormat="1" applyFill="1" applyBorder="1" applyAlignment="1">
      <alignment horizontal="right" vertical="center"/>
    </xf>
    <xf numFmtId="0" fontId="2" fillId="0" borderId="39" xfId="362" applyNumberFormat="1" applyFill="1" applyBorder="1" applyAlignment="1">
      <alignment horizontal="right" vertical="center"/>
    </xf>
    <xf numFmtId="0" fontId="2" fillId="5" borderId="39" xfId="363" applyNumberFormat="1" applyFill="1" applyBorder="1" applyAlignment="1">
      <alignment horizontal="right" vertical="center"/>
    </xf>
    <xf numFmtId="10" fontId="4" fillId="5" borderId="43" xfId="0" applyNumberFormat="1" applyFont="1" applyFill="1" applyBorder="1" applyAlignment="1">
      <alignment horizontal="right" vertical="center"/>
    </xf>
    <xf numFmtId="0" fontId="4" fillId="0" borderId="43" xfId="0" applyNumberFormat="1" applyFont="1" applyFill="1" applyBorder="1" applyAlignment="1">
      <alignment horizontal="right" vertical="center"/>
    </xf>
    <xf numFmtId="10" fontId="4" fillId="0" borderId="43" xfId="0" applyNumberFormat="1" applyFont="1" applyFill="1" applyBorder="1" applyAlignment="1">
      <alignment horizontal="right" vertical="center"/>
    </xf>
    <xf numFmtId="0" fontId="4" fillId="5" borderId="43" xfId="0" applyNumberFormat="1" applyFont="1" applyFill="1" applyBorder="1" applyAlignment="1">
      <alignment horizontal="right" vertical="center"/>
    </xf>
    <xf numFmtId="0" fontId="4" fillId="5" borderId="43" xfId="0" applyNumberFormat="1" applyFont="1" applyFill="1" applyBorder="1" applyAlignment="1">
      <alignment horizontal="center" vertical="center"/>
    </xf>
    <xf numFmtId="0" fontId="4" fillId="0" borderId="43" xfId="0" applyNumberFormat="1" applyFont="1" applyFill="1" applyBorder="1" applyAlignment="1">
      <alignment horizontal="center" vertical="center"/>
    </xf>
    <xf numFmtId="0" fontId="4" fillId="5" borderId="44" xfId="0" applyNumberFormat="1" applyFont="1" applyFill="1" applyBorder="1" applyAlignment="1">
      <alignment horizontal="center" vertical="center"/>
    </xf>
    <xf numFmtId="10" fontId="2" fillId="5" borderId="1" xfId="0" applyNumberFormat="1" applyFont="1" applyFill="1" applyBorder="1" applyAlignment="1">
      <alignment horizontal="center" vertical="center"/>
    </xf>
    <xf numFmtId="0" fontId="2" fillId="0" borderId="23" xfId="365" applyNumberFormat="1" applyFont="1" applyFill="1" applyBorder="1" applyAlignment="1">
      <alignment horizontal="right" vertical="center"/>
    </xf>
    <xf numFmtId="10" fontId="2" fillId="0" borderId="1" xfId="0" applyNumberFormat="1" applyFont="1" applyFill="1" applyBorder="1" applyAlignment="1">
      <alignment horizontal="center" vertical="center"/>
    </xf>
    <xf numFmtId="0" fontId="2" fillId="5" borderId="3" xfId="366" applyNumberFormat="1" applyFill="1" applyBorder="1" applyAlignment="1">
      <alignment horizontal="right" vertical="center"/>
    </xf>
    <xf numFmtId="0" fontId="2" fillId="0" borderId="3" xfId="367" applyNumberFormat="1" applyFill="1" applyBorder="1" applyAlignment="1">
      <alignment horizontal="right" vertical="center"/>
    </xf>
    <xf numFmtId="0" fontId="2" fillId="5" borderId="3" xfId="368" applyNumberFormat="1" applyFill="1" applyBorder="1" applyAlignment="1">
      <alignment horizontal="right" vertical="center"/>
    </xf>
    <xf numFmtId="0" fontId="2" fillId="0" borderId="3" xfId="369" applyNumberFormat="1" applyFill="1" applyBorder="1" applyAlignment="1">
      <alignment horizontal="right" vertical="center"/>
    </xf>
    <xf numFmtId="0" fontId="2" fillId="5" borderId="3" xfId="370" applyNumberFormat="1" applyFill="1" applyBorder="1" applyAlignment="1">
      <alignment horizontal="right" vertical="center"/>
    </xf>
    <xf numFmtId="0" fontId="2" fillId="0" borderId="3" xfId="371" applyNumberFormat="1" applyFill="1" applyBorder="1" applyAlignment="1">
      <alignment horizontal="right" vertical="center"/>
    </xf>
    <xf numFmtId="0" fontId="2" fillId="5" borderId="3" xfId="373" applyNumberFormat="1" applyFill="1" applyBorder="1" applyAlignment="1">
      <alignment horizontal="right" vertical="center"/>
    </xf>
    <xf numFmtId="0" fontId="2" fillId="0" borderId="3" xfId="374" applyNumberFormat="1" applyFill="1" applyBorder="1" applyAlignment="1">
      <alignment horizontal="right" vertical="center"/>
    </xf>
    <xf numFmtId="0" fontId="0" fillId="5" borderId="3"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5" borderId="4" xfId="0" applyNumberFormat="1" applyFill="1" applyBorder="1" applyAlignment="1">
      <alignment horizontal="center" vertical="center"/>
    </xf>
    <xf numFmtId="0" fontId="2" fillId="0" borderId="42" xfId="376" applyNumberFormat="1" applyFont="1" applyFill="1" applyBorder="1" applyAlignment="1">
      <alignment horizontal="right" vertical="center"/>
    </xf>
    <xf numFmtId="0" fontId="2" fillId="5" borderId="39" xfId="377" applyNumberFormat="1" applyFill="1" applyBorder="1" applyAlignment="1">
      <alignment horizontal="right" vertical="center"/>
    </xf>
    <xf numFmtId="0" fontId="2" fillId="0" borderId="39" xfId="378" applyNumberFormat="1" applyFill="1" applyBorder="1" applyAlignment="1">
      <alignment horizontal="right" vertical="center"/>
    </xf>
    <xf numFmtId="0" fontId="2" fillId="5" borderId="39" xfId="379" applyNumberFormat="1" applyFill="1" applyBorder="1" applyAlignment="1">
      <alignment horizontal="right" vertical="center"/>
    </xf>
    <xf numFmtId="0" fontId="2" fillId="0" borderId="39" xfId="380" applyNumberFormat="1" applyFill="1" applyBorder="1" applyAlignment="1">
      <alignment horizontal="right" vertical="center"/>
    </xf>
    <xf numFmtId="0" fontId="2" fillId="5" borderId="39" xfId="381" applyNumberFormat="1" applyFill="1" applyBorder="1" applyAlignment="1">
      <alignment horizontal="right" vertical="center"/>
    </xf>
    <xf numFmtId="0" fontId="2" fillId="0" borderId="39" xfId="382" applyNumberFormat="1" applyFill="1" applyBorder="1" applyAlignment="1">
      <alignment horizontal="right" vertical="center"/>
    </xf>
    <xf numFmtId="0" fontId="2" fillId="5" borderId="39" xfId="383" applyNumberFormat="1" applyFill="1" applyBorder="1" applyAlignment="1">
      <alignment horizontal="right" vertical="center"/>
    </xf>
    <xf numFmtId="0" fontId="2" fillId="0" borderId="39" xfId="384" applyNumberFormat="1" applyFill="1" applyBorder="1" applyAlignment="1">
      <alignment horizontal="right" vertical="center"/>
    </xf>
    <xf numFmtId="0" fontId="2" fillId="5" borderId="39" xfId="385" applyNumberFormat="1" applyFill="1" applyBorder="1" applyAlignment="1">
      <alignment horizontal="right" vertical="center"/>
    </xf>
    <xf numFmtId="0" fontId="2" fillId="0" borderId="39" xfId="387" applyNumberFormat="1" applyFill="1" applyBorder="1" applyAlignment="1">
      <alignment horizontal="right" vertical="center"/>
    </xf>
    <xf numFmtId="0" fontId="0" fillId="5" borderId="1" xfId="0" applyNumberFormat="1" applyFill="1" applyBorder="1" applyAlignment="1">
      <alignment horizontal="right" vertical="center"/>
    </xf>
    <xf numFmtId="176" fontId="4" fillId="5" borderId="34" xfId="401" applyNumberFormat="1" applyFont="1" applyFill="1" applyBorder="1" applyAlignment="1">
      <alignment horizontal="right" vertical="center"/>
    </xf>
    <xf numFmtId="10" fontId="2" fillId="5" borderId="2" xfId="0" applyNumberFormat="1" applyFont="1" applyFill="1" applyBorder="1" applyAlignment="1">
      <alignment horizontal="right" vertical="center"/>
    </xf>
    <xf numFmtId="176" fontId="2" fillId="0" borderId="2" xfId="388" applyNumberFormat="1" applyFill="1" applyBorder="1" applyAlignment="1">
      <alignment horizontal="right" vertical="center"/>
    </xf>
    <xf numFmtId="10" fontId="2" fillId="0" borderId="2" xfId="0" applyNumberFormat="1" applyFont="1" applyFill="1" applyBorder="1" applyAlignment="1">
      <alignment horizontal="right" vertical="center"/>
    </xf>
    <xf numFmtId="176" fontId="2" fillId="5" borderId="2" xfId="388" applyNumberFormat="1" applyFill="1" applyBorder="1" applyAlignment="1">
      <alignment horizontal="right" vertical="center"/>
    </xf>
    <xf numFmtId="176" fontId="2" fillId="0" borderId="1" xfId="399" applyNumberFormat="1" applyFill="1" applyBorder="1" applyAlignment="1">
      <alignment horizontal="right" vertical="center"/>
    </xf>
    <xf numFmtId="176" fontId="2" fillId="5" borderId="1" xfId="400" applyNumberFormat="1" applyFill="1" applyBorder="1" applyAlignment="1">
      <alignment horizontal="right" vertical="center"/>
    </xf>
    <xf numFmtId="176" fontId="4" fillId="5" borderId="2" xfId="0" applyNumberFormat="1" applyFont="1" applyFill="1" applyBorder="1" applyAlignment="1">
      <alignment horizontal="right" vertical="center"/>
    </xf>
    <xf numFmtId="176" fontId="2" fillId="5" borderId="2" xfId="0" applyNumberFormat="1" applyFont="1" applyFill="1" applyBorder="1" applyAlignment="1">
      <alignment horizontal="right" vertical="center"/>
    </xf>
    <xf numFmtId="0" fontId="4" fillId="5" borderId="24" xfId="0" applyNumberFormat="1" applyFont="1" applyFill="1" applyBorder="1" applyAlignment="1">
      <alignment horizontal="right" vertical="center"/>
    </xf>
    <xf numFmtId="10" fontId="4" fillId="5" borderId="5" xfId="0" applyNumberFormat="1" applyFont="1" applyFill="1" applyBorder="1" applyAlignment="1">
      <alignment horizontal="right" vertical="center"/>
    </xf>
    <xf numFmtId="0" fontId="4" fillId="2" borderId="5" xfId="0" applyNumberFormat="1" applyFont="1" applyFill="1" applyBorder="1" applyAlignment="1">
      <alignment horizontal="right" vertical="center"/>
    </xf>
    <xf numFmtId="10" fontId="4" fillId="2" borderId="5" xfId="0" applyNumberFormat="1" applyFont="1" applyFill="1" applyBorder="1" applyAlignment="1">
      <alignment horizontal="right" vertical="center"/>
    </xf>
    <xf numFmtId="0" fontId="4" fillId="5" borderId="5" xfId="0" applyNumberFormat="1" applyFont="1" applyFill="1" applyBorder="1" applyAlignment="1">
      <alignment horizontal="right" vertical="center"/>
    </xf>
    <xf numFmtId="0" fontId="4" fillId="5" borderId="5"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5" borderId="6" xfId="0" applyNumberFormat="1" applyFont="1" applyFill="1" applyBorder="1" applyAlignment="1">
      <alignment horizontal="center" vertical="center"/>
    </xf>
    <xf numFmtId="0" fontId="4" fillId="3" borderId="45"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0" fontId="4" fillId="3" borderId="7" xfId="0" applyFont="1" applyFill="1" applyBorder="1" applyAlignment="1">
      <alignment vertical="center" wrapText="1"/>
    </xf>
    <xf numFmtId="0" fontId="4" fillId="0" borderId="27" xfId="0" applyFont="1" applyFill="1" applyBorder="1" applyAlignment="1">
      <alignment horizontal="distributed" vertical="center"/>
    </xf>
    <xf numFmtId="176" fontId="4" fillId="3" borderId="46" xfId="0" applyNumberFormat="1" applyFont="1" applyFill="1" applyBorder="1" applyAlignment="1">
      <alignment horizontal="right" vertical="center"/>
    </xf>
    <xf numFmtId="176" fontId="0" fillId="3" borderId="43" xfId="0" applyNumberFormat="1" applyFill="1" applyBorder="1" applyAlignment="1">
      <alignment horizontal="right" vertical="center"/>
    </xf>
    <xf numFmtId="176" fontId="4" fillId="3" borderId="48" xfId="0" applyNumberFormat="1" applyFont="1" applyFill="1" applyBorder="1" applyAlignment="1">
      <alignment horizontal="right" vertical="center"/>
    </xf>
    <xf numFmtId="10" fontId="0" fillId="0" borderId="1" xfId="0" applyNumberFormat="1" applyBorder="1" applyAlignment="1">
      <alignment horizontal="right" vertical="center"/>
    </xf>
    <xf numFmtId="176" fontId="0" fillId="3" borderId="1" xfId="0" applyNumberFormat="1" applyFill="1" applyBorder="1" applyAlignment="1">
      <alignment horizontal="right" vertical="center"/>
    </xf>
    <xf numFmtId="176" fontId="2" fillId="7" borderId="3" xfId="420" applyNumberFormat="1" applyFont="1" applyFill="1" applyBorder="1" applyAlignment="1" applyProtection="1">
      <alignment horizontal="right" vertical="center"/>
    </xf>
    <xf numFmtId="176" fontId="2" fillId="7" borderId="3" xfId="422" applyNumberFormat="1" applyFont="1" applyFill="1" applyBorder="1" applyAlignment="1" applyProtection="1">
      <alignment horizontal="right" vertical="center"/>
    </xf>
    <xf numFmtId="176" fontId="0" fillId="7" borderId="3" xfId="0" applyNumberFormat="1" applyFont="1" applyFill="1" applyBorder="1" applyAlignment="1" applyProtection="1">
      <alignment horizontal="right" vertical="center"/>
    </xf>
    <xf numFmtId="10" fontId="0" fillId="7" borderId="3" xfId="0" applyNumberFormat="1" applyFont="1" applyFill="1" applyBorder="1" applyAlignment="1" applyProtection="1">
      <alignment horizontal="right" vertical="center"/>
    </xf>
    <xf numFmtId="176" fontId="2" fillId="7" borderId="1" xfId="404" applyNumberFormat="1" applyFont="1" applyFill="1" applyBorder="1" applyAlignment="1" applyProtection="1">
      <alignment horizontal="right" vertical="center"/>
    </xf>
    <xf numFmtId="176" fontId="2" fillId="7" borderId="1" xfId="420" applyNumberFormat="1" applyFont="1" applyFill="1" applyBorder="1" applyAlignment="1" applyProtection="1">
      <alignment horizontal="right" vertical="center"/>
    </xf>
    <xf numFmtId="176" fontId="2" fillId="7" borderId="1" xfId="422" applyNumberFormat="1" applyFont="1" applyFill="1" applyBorder="1" applyAlignment="1" applyProtection="1">
      <alignment horizontal="right" vertical="center"/>
    </xf>
    <xf numFmtId="176" fontId="0" fillId="7" borderId="1" xfId="0" applyNumberFormat="1" applyFont="1" applyFill="1" applyBorder="1" applyAlignment="1" applyProtection="1">
      <alignment horizontal="right" vertical="center"/>
    </xf>
    <xf numFmtId="10" fontId="0" fillId="7" borderId="1" xfId="0" applyNumberFormat="1" applyFont="1" applyFill="1" applyBorder="1" applyAlignment="1" applyProtection="1">
      <alignment horizontal="right" vertical="center"/>
    </xf>
    <xf numFmtId="10" fontId="0" fillId="3" borderId="1" xfId="0" applyNumberFormat="1" applyFill="1" applyBorder="1" applyAlignment="1">
      <alignment horizontal="center" vertical="center"/>
    </xf>
    <xf numFmtId="10" fontId="0" fillId="0" borderId="1" xfId="0" applyNumberFormat="1" applyBorder="1" applyAlignment="1">
      <alignment horizontal="center" vertical="center"/>
    </xf>
    <xf numFmtId="176" fontId="4" fillId="3" borderId="1" xfId="0" applyNumberFormat="1" applyFont="1" applyFill="1" applyBorder="1" applyAlignment="1">
      <alignment horizontal="right" vertical="center"/>
    </xf>
    <xf numFmtId="176" fontId="4" fillId="0" borderId="1" xfId="421" applyNumberFormat="1" applyFont="1" applyFill="1" applyBorder="1" applyAlignment="1">
      <alignment horizontal="right" vertical="center"/>
    </xf>
    <xf numFmtId="176" fontId="0" fillId="0" borderId="0" xfId="0" applyNumberFormat="1">
      <alignment vertical="center"/>
    </xf>
    <xf numFmtId="0" fontId="2" fillId="3" borderId="49" xfId="0" applyFont="1" applyFill="1" applyBorder="1" applyAlignment="1">
      <alignment horizontal="center" vertical="center"/>
    </xf>
    <xf numFmtId="0" fontId="2" fillId="3" borderId="39"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9" xfId="0" applyFont="1" applyBorder="1" applyAlignment="1">
      <alignment horizontal="center" vertical="center"/>
    </xf>
    <xf numFmtId="0" fontId="4" fillId="3" borderId="39" xfId="0" applyFont="1" applyFill="1" applyBorder="1" applyAlignment="1">
      <alignment vertical="center"/>
    </xf>
    <xf numFmtId="0" fontId="0" fillId="3" borderId="39" xfId="0" applyFill="1" applyBorder="1" applyAlignment="1">
      <alignment horizontal="center" vertical="center"/>
    </xf>
    <xf numFmtId="0" fontId="4" fillId="0" borderId="39" xfId="0" applyFont="1" applyFill="1" applyBorder="1" applyAlignment="1">
      <alignment horizontal="center" vertical="center"/>
    </xf>
    <xf numFmtId="0" fontId="0" fillId="0" borderId="39" xfId="0" applyBorder="1" applyAlignment="1">
      <alignment horizontal="center" vertical="center"/>
    </xf>
    <xf numFmtId="0" fontId="4" fillId="3" borderId="39" xfId="0" applyFont="1" applyFill="1" applyBorder="1" applyAlignment="1">
      <alignment vertical="center" wrapText="1"/>
    </xf>
    <xf numFmtId="0" fontId="4" fillId="0" borderId="50" xfId="0" applyFont="1" applyFill="1" applyBorder="1" applyAlignment="1">
      <alignment horizontal="distributed" vertical="center"/>
    </xf>
    <xf numFmtId="176" fontId="4" fillId="3" borderId="51" xfId="0" applyNumberFormat="1" applyFont="1" applyFill="1" applyBorder="1" applyAlignment="1">
      <alignment horizontal="right" vertical="center"/>
    </xf>
    <xf numFmtId="10" fontId="4" fillId="3" borderId="43" xfId="0" applyNumberFormat="1" applyFont="1" applyFill="1" applyBorder="1" applyAlignment="1">
      <alignment horizontal="right" vertical="center"/>
    </xf>
    <xf numFmtId="10" fontId="4" fillId="0" borderId="43" xfId="0" applyNumberFormat="1" applyFont="1" applyBorder="1" applyAlignment="1">
      <alignment horizontal="right" vertical="center"/>
    </xf>
    <xf numFmtId="176" fontId="4" fillId="2" borderId="43" xfId="0" applyNumberFormat="1" applyFont="1" applyFill="1" applyBorder="1" applyAlignment="1">
      <alignment horizontal="right" vertical="center"/>
    </xf>
    <xf numFmtId="0" fontId="4" fillId="3" borderId="43" xfId="0" applyFont="1" applyFill="1" applyBorder="1" applyAlignment="1">
      <alignment horizontal="right" vertical="center"/>
    </xf>
    <xf numFmtId="0" fontId="4" fillId="0" borderId="43" xfId="0" applyFont="1" applyFill="1" applyBorder="1" applyAlignment="1">
      <alignment horizontal="right" vertical="center"/>
    </xf>
    <xf numFmtId="176" fontId="4" fillId="3" borderId="43" xfId="0" applyNumberFormat="1" applyFont="1" applyFill="1" applyBorder="1" applyAlignment="1">
      <alignment horizontal="right" vertical="center"/>
    </xf>
    <xf numFmtId="176" fontId="4" fillId="0" borderId="43" xfId="463" applyNumberFormat="1" applyFont="1" applyFill="1" applyBorder="1" applyAlignment="1">
      <alignment horizontal="right" vertical="center"/>
    </xf>
    <xf numFmtId="176" fontId="4" fillId="0" borderId="43" xfId="467" applyNumberFormat="1" applyFont="1" applyFill="1" applyBorder="1" applyAlignment="1">
      <alignment horizontal="right" vertical="center"/>
    </xf>
    <xf numFmtId="176" fontId="4" fillId="0" borderId="43" xfId="0" applyNumberFormat="1" applyFont="1" applyFill="1" applyBorder="1" applyAlignment="1">
      <alignment horizontal="right" vertical="center"/>
    </xf>
    <xf numFmtId="0" fontId="0" fillId="0" borderId="0" xfId="0" applyAlignment="1">
      <alignment horizontal="right" vertical="center"/>
    </xf>
    <xf numFmtId="0" fontId="4" fillId="0" borderId="52" xfId="0" applyFont="1" applyFill="1" applyBorder="1" applyAlignment="1">
      <alignment horizontal="distributed" vertical="center"/>
    </xf>
    <xf numFmtId="176" fontId="4" fillId="3" borderId="2" xfId="0" applyNumberFormat="1" applyFont="1" applyFill="1" applyBorder="1" applyAlignment="1">
      <alignment horizontal="right" vertical="center"/>
    </xf>
    <xf numFmtId="176" fontId="0" fillId="2" borderId="1" xfId="0" applyNumberFormat="1" applyFill="1" applyBorder="1" applyAlignment="1">
      <alignment horizontal="right" vertical="center"/>
    </xf>
    <xf numFmtId="0" fontId="2" fillId="0" borderId="1" xfId="459" applyNumberFormat="1" applyFont="1" applyFill="1" applyBorder="1" applyAlignment="1">
      <alignment horizontal="right" vertical="center"/>
    </xf>
    <xf numFmtId="176" fontId="2" fillId="0" borderId="1" xfId="461" applyNumberFormat="1" applyFill="1" applyBorder="1" applyAlignment="1">
      <alignment horizontal="right" vertical="center"/>
    </xf>
    <xf numFmtId="176" fontId="2" fillId="0" borderId="1" xfId="465" applyNumberFormat="1" applyFill="1" applyBorder="1" applyAlignment="1">
      <alignment horizontal="right" vertical="center"/>
    </xf>
    <xf numFmtId="176" fontId="2" fillId="0" borderId="3" xfId="468" applyNumberFormat="1" applyFont="1" applyFill="1" applyBorder="1" applyAlignment="1">
      <alignment horizontal="right" vertical="center"/>
    </xf>
    <xf numFmtId="0" fontId="4" fillId="0" borderId="53" xfId="0" applyFont="1" applyFill="1" applyBorder="1" applyAlignment="1">
      <alignment horizontal="distributed" vertical="center"/>
    </xf>
    <xf numFmtId="0" fontId="2" fillId="0" borderId="39" xfId="459" applyNumberFormat="1" applyFont="1" applyFill="1" applyBorder="1" applyAlignment="1">
      <alignment horizontal="right" vertical="center"/>
    </xf>
    <xf numFmtId="176" fontId="2" fillId="0" borderId="1" xfId="468" applyNumberFormat="1" applyFont="1" applyFill="1" applyBorder="1" applyAlignment="1">
      <alignment horizontal="right" vertical="center"/>
    </xf>
    <xf numFmtId="10" fontId="2" fillId="3" borderId="1" xfId="0" applyNumberFormat="1" applyFont="1" applyFill="1" applyBorder="1" applyAlignment="1">
      <alignment horizontal="center" vertical="center"/>
    </xf>
    <xf numFmtId="0" fontId="2" fillId="0" borderId="1" xfId="460" applyNumberFormat="1" applyFont="1" applyFill="1" applyBorder="1" applyAlignment="1">
      <alignment horizontal="right" vertical="center"/>
    </xf>
    <xf numFmtId="176" fontId="2" fillId="0" borderId="1" xfId="462" applyNumberFormat="1" applyFill="1" applyBorder="1" applyAlignment="1">
      <alignment horizontal="right" vertical="center"/>
    </xf>
    <xf numFmtId="176" fontId="2" fillId="0" borderId="1" xfId="466" applyNumberFormat="1" applyFill="1" applyBorder="1" applyAlignment="1">
      <alignment horizontal="right" vertical="center"/>
    </xf>
    <xf numFmtId="176" fontId="2" fillId="0" borderId="1" xfId="469" applyNumberFormat="1" applyFont="1" applyFill="1" applyBorder="1" applyAlignment="1">
      <alignment horizontal="right" vertical="center"/>
    </xf>
    <xf numFmtId="0" fontId="2" fillId="0" borderId="39" xfId="460" applyNumberFormat="1" applyFont="1" applyFill="1" applyBorder="1" applyAlignment="1">
      <alignment horizontal="right" vertical="center"/>
    </xf>
    <xf numFmtId="0" fontId="2" fillId="0" borderId="1" xfId="458" applyFont="1" applyFill="1" applyBorder="1" applyAlignment="1">
      <alignment horizontal="right" vertical="center"/>
    </xf>
    <xf numFmtId="176" fontId="0" fillId="0" borderId="1" xfId="0" applyNumberFormat="1" applyBorder="1" applyAlignment="1">
      <alignment horizontal="right" vertical="center"/>
    </xf>
    <xf numFmtId="10" fontId="13" fillId="3" borderId="1" xfId="0" applyNumberFormat="1" applyFont="1" applyFill="1" applyBorder="1" applyAlignment="1">
      <alignment horizontal="right" vertical="center"/>
    </xf>
    <xf numFmtId="0" fontId="0" fillId="0" borderId="0" xfId="0" applyBorder="1">
      <alignment vertical="center"/>
    </xf>
    <xf numFmtId="0" fontId="4" fillId="0" borderId="0" xfId="0" applyFont="1" applyFill="1" applyBorder="1" applyAlignment="1">
      <alignment horizontal="distributed" vertical="center"/>
    </xf>
    <xf numFmtId="0" fontId="0" fillId="0" borderId="1" xfId="0" applyNumberFormat="1" applyFill="1" applyBorder="1">
      <alignment vertical="center"/>
    </xf>
    <xf numFmtId="10" fontId="2" fillId="0" borderId="5" xfId="0" applyNumberFormat="1" applyFont="1" applyFill="1" applyBorder="1" applyAlignment="1">
      <alignment vertical="center"/>
    </xf>
    <xf numFmtId="10" fontId="2" fillId="0" borderId="15" xfId="0" applyNumberFormat="1" applyFont="1" applyFill="1" applyBorder="1" applyAlignment="1">
      <alignment vertical="center"/>
    </xf>
    <xf numFmtId="10" fontId="2" fillId="4" borderId="5" xfId="0" applyNumberFormat="1" applyFont="1" applyFill="1" applyBorder="1" applyAlignment="1">
      <alignment vertical="center"/>
    </xf>
    <xf numFmtId="10" fontId="2" fillId="4" borderId="35" xfId="0" applyNumberFormat="1" applyFont="1" applyFill="1" applyBorder="1" applyAlignment="1">
      <alignment vertical="center"/>
    </xf>
    <xf numFmtId="10" fontId="2" fillId="0" borderId="6" xfId="0" applyNumberFormat="1" applyFont="1" applyFill="1" applyBorder="1" applyAlignment="1">
      <alignment vertical="center"/>
    </xf>
    <xf numFmtId="176" fontId="2" fillId="0" borderId="1" xfId="0" applyNumberFormat="1" applyFont="1" applyFill="1" applyBorder="1" applyAlignment="1">
      <alignment horizontal="right" vertical="center"/>
    </xf>
    <xf numFmtId="178" fontId="0" fillId="0" borderId="0" xfId="0" applyNumberFormat="1">
      <alignment vertical="center"/>
    </xf>
    <xf numFmtId="0" fontId="1" fillId="0" borderId="0" xfId="473">
      <alignment vertical="center"/>
    </xf>
    <xf numFmtId="0" fontId="23" fillId="0" borderId="22" xfId="473" applyFont="1" applyFill="1" applyBorder="1" applyAlignment="1">
      <alignment horizontal="center" vertical="center"/>
    </xf>
    <xf numFmtId="0" fontId="25" fillId="0" borderId="18" xfId="473" applyFont="1" applyFill="1" applyBorder="1" applyAlignment="1">
      <alignment horizontal="center" vertical="center"/>
    </xf>
    <xf numFmtId="0" fontId="25" fillId="0" borderId="19" xfId="473" applyFont="1" applyFill="1" applyBorder="1" applyAlignment="1">
      <alignment horizontal="center" vertical="center"/>
    </xf>
    <xf numFmtId="0" fontId="23" fillId="0" borderId="18" xfId="473" applyFont="1" applyFill="1" applyBorder="1" applyAlignment="1">
      <alignment horizontal="center" vertical="center"/>
    </xf>
    <xf numFmtId="0" fontId="25" fillId="0" borderId="33" xfId="473" applyFont="1" applyFill="1" applyBorder="1" applyAlignment="1">
      <alignment horizontal="center" vertical="center"/>
    </xf>
    <xf numFmtId="176" fontId="1" fillId="0" borderId="23" xfId="473" applyNumberFormat="1" applyFont="1" applyFill="1" applyBorder="1" applyAlignment="1">
      <alignment horizontal="right" vertical="center"/>
    </xf>
    <xf numFmtId="177" fontId="1" fillId="0" borderId="3" xfId="473" applyNumberFormat="1" applyFont="1" applyFill="1" applyBorder="1" applyAlignment="1">
      <alignment horizontal="right" vertical="center"/>
    </xf>
    <xf numFmtId="176" fontId="1" fillId="0" borderId="3" xfId="473" applyNumberFormat="1" applyFill="1" applyBorder="1" applyAlignment="1">
      <alignment horizontal="right" vertical="center"/>
    </xf>
    <xf numFmtId="177" fontId="1" fillId="0" borderId="3" xfId="473" applyNumberFormat="1" applyFill="1" applyBorder="1" applyAlignment="1">
      <alignment horizontal="right" vertical="center"/>
    </xf>
    <xf numFmtId="177" fontId="1" fillId="0" borderId="4" xfId="473" applyNumberFormat="1" applyFill="1" applyBorder="1" applyAlignment="1">
      <alignment horizontal="right" vertical="center"/>
    </xf>
    <xf numFmtId="0" fontId="25" fillId="0" borderId="26" xfId="473" applyFont="1" applyBorder="1" applyAlignment="1">
      <alignment horizontal="center" vertical="center"/>
    </xf>
    <xf numFmtId="176" fontId="1" fillId="0" borderId="2" xfId="473" applyNumberFormat="1" applyFont="1" applyFill="1" applyBorder="1" applyAlignment="1">
      <alignment horizontal="right" vertical="center"/>
    </xf>
    <xf numFmtId="177" fontId="1" fillId="0" borderId="1" xfId="473" applyNumberFormat="1" applyFont="1" applyFill="1" applyBorder="1" applyAlignment="1">
      <alignment horizontal="right" vertical="center"/>
    </xf>
    <xf numFmtId="176" fontId="1" fillId="0" borderId="1" xfId="473" applyNumberFormat="1" applyFill="1" applyBorder="1" applyAlignment="1">
      <alignment horizontal="right" vertical="center"/>
    </xf>
    <xf numFmtId="177" fontId="1" fillId="0" borderId="1" xfId="473" applyNumberFormat="1" applyFill="1" applyBorder="1" applyAlignment="1">
      <alignment horizontal="right" vertical="center"/>
    </xf>
    <xf numFmtId="177" fontId="1" fillId="0" borderId="17" xfId="473" applyNumberFormat="1" applyFill="1" applyBorder="1" applyAlignment="1">
      <alignment horizontal="right" vertical="center"/>
    </xf>
    <xf numFmtId="0" fontId="25" fillId="8" borderId="26" xfId="473" applyFont="1" applyFill="1" applyBorder="1" applyAlignment="1">
      <alignment horizontal="center" vertical="center"/>
    </xf>
    <xf numFmtId="176" fontId="1" fillId="8" borderId="2" xfId="473" applyNumberFormat="1" applyFont="1" applyFill="1" applyBorder="1" applyAlignment="1">
      <alignment horizontal="right" vertical="center"/>
    </xf>
    <xf numFmtId="177" fontId="1" fillId="8" borderId="1" xfId="473" applyNumberFormat="1" applyFont="1" applyFill="1" applyBorder="1" applyAlignment="1">
      <alignment horizontal="right" vertical="center"/>
    </xf>
    <xf numFmtId="176" fontId="1" fillId="8" borderId="1" xfId="473" applyNumberFormat="1" applyFont="1" applyFill="1" applyBorder="1" applyAlignment="1">
      <alignment horizontal="right" vertical="center"/>
    </xf>
    <xf numFmtId="177" fontId="1" fillId="8" borderId="17" xfId="473" applyNumberFormat="1" applyFont="1" applyFill="1" applyBorder="1" applyAlignment="1">
      <alignment horizontal="right" vertical="center"/>
    </xf>
    <xf numFmtId="0" fontId="25" fillId="0" borderId="26" xfId="473" applyFont="1" applyFill="1" applyBorder="1" applyAlignment="1">
      <alignment horizontal="center" vertical="center"/>
    </xf>
    <xf numFmtId="176" fontId="1" fillId="8" borderId="1" xfId="473" applyNumberFormat="1" applyFill="1" applyBorder="1" applyAlignment="1">
      <alignment horizontal="right" vertical="center"/>
    </xf>
    <xf numFmtId="177" fontId="1" fillId="8" borderId="1" xfId="473" applyNumberFormat="1" applyFill="1" applyBorder="1" applyAlignment="1">
      <alignment horizontal="right" vertical="center"/>
    </xf>
    <xf numFmtId="177" fontId="1" fillId="8" borderId="17" xfId="473" applyNumberFormat="1" applyFill="1" applyBorder="1" applyAlignment="1">
      <alignment horizontal="right" vertical="center"/>
    </xf>
    <xf numFmtId="0" fontId="25" fillId="9" borderId="26" xfId="473" applyFont="1" applyFill="1" applyBorder="1" applyAlignment="1">
      <alignment horizontal="center" vertical="center"/>
    </xf>
    <xf numFmtId="176" fontId="1" fillId="9" borderId="2" xfId="473" applyNumberFormat="1" applyFont="1" applyFill="1" applyBorder="1" applyAlignment="1">
      <alignment horizontal="right" vertical="center"/>
    </xf>
    <xf numFmtId="177" fontId="1" fillId="9" borderId="1" xfId="473" applyNumberFormat="1" applyFont="1" applyFill="1" applyBorder="1" applyAlignment="1">
      <alignment horizontal="right" vertical="center"/>
    </xf>
    <xf numFmtId="176" fontId="1" fillId="9" borderId="1" xfId="473" applyNumberFormat="1" applyFill="1" applyBorder="1" applyAlignment="1">
      <alignment horizontal="right" vertical="center"/>
    </xf>
    <xf numFmtId="177" fontId="1" fillId="9" borderId="1" xfId="473" applyNumberFormat="1" applyFill="1" applyBorder="1" applyAlignment="1">
      <alignment horizontal="right" vertical="center"/>
    </xf>
    <xf numFmtId="177" fontId="1" fillId="9" borderId="17" xfId="473" applyNumberFormat="1" applyFill="1" applyBorder="1" applyAlignment="1">
      <alignment horizontal="right" vertical="center"/>
    </xf>
    <xf numFmtId="0" fontId="25" fillId="9" borderId="35" xfId="473" applyFont="1" applyFill="1" applyBorder="1" applyAlignment="1">
      <alignment horizontal="distributed" vertical="center"/>
    </xf>
    <xf numFmtId="176" fontId="1" fillId="9" borderId="24" xfId="473" applyNumberFormat="1" applyFont="1" applyFill="1" applyBorder="1" applyAlignment="1">
      <alignment horizontal="right" vertical="center"/>
    </xf>
    <xf numFmtId="177" fontId="1" fillId="9" borderId="5" xfId="473" applyNumberFormat="1" applyFont="1" applyFill="1" applyBorder="1" applyAlignment="1">
      <alignment horizontal="right" vertical="center"/>
    </xf>
    <xf numFmtId="176" fontId="1" fillId="9" borderId="5" xfId="473" applyNumberFormat="1" applyFill="1" applyBorder="1" applyAlignment="1">
      <alignment horizontal="right" vertical="center"/>
    </xf>
    <xf numFmtId="177" fontId="1" fillId="9" borderId="5" xfId="473" applyNumberFormat="1" applyFill="1" applyBorder="1" applyAlignment="1">
      <alignment horizontal="right" vertical="center"/>
    </xf>
    <xf numFmtId="177" fontId="1" fillId="9" borderId="6" xfId="473" applyNumberFormat="1" applyFill="1" applyBorder="1" applyAlignment="1">
      <alignment horizontal="right" vertical="center"/>
    </xf>
    <xf numFmtId="0" fontId="1" fillId="0" borderId="0" xfId="473" applyAlignment="1">
      <alignment vertical="center"/>
    </xf>
    <xf numFmtId="0" fontId="25" fillId="10" borderId="26" xfId="473" applyFont="1" applyFill="1" applyBorder="1" applyAlignment="1">
      <alignment horizontal="center" vertical="center"/>
    </xf>
    <xf numFmtId="176" fontId="1" fillId="10" borderId="2" xfId="473" applyNumberFormat="1" applyFont="1" applyFill="1" applyBorder="1" applyAlignment="1">
      <alignment horizontal="right" vertical="center"/>
    </xf>
    <xf numFmtId="177" fontId="1" fillId="10" borderId="1" xfId="473" applyNumberFormat="1" applyFont="1" applyFill="1" applyBorder="1" applyAlignment="1">
      <alignment horizontal="right" vertical="center"/>
    </xf>
    <xf numFmtId="176" fontId="1" fillId="10" borderId="1" xfId="473" applyNumberFormat="1" applyFill="1" applyBorder="1" applyAlignment="1">
      <alignment horizontal="right" vertical="center"/>
    </xf>
    <xf numFmtId="177" fontId="1" fillId="10" borderId="1" xfId="473" applyNumberFormat="1" applyFill="1" applyBorder="1" applyAlignment="1">
      <alignment horizontal="right" vertical="center"/>
    </xf>
    <xf numFmtId="177" fontId="1" fillId="10" borderId="17" xfId="473" applyNumberFormat="1" applyFill="1" applyBorder="1" applyAlignment="1">
      <alignment horizontal="right" vertical="center"/>
    </xf>
    <xf numFmtId="0" fontId="29" fillId="0" borderId="0" xfId="474" applyFont="1" applyFill="1">
      <alignment vertical="center"/>
    </xf>
    <xf numFmtId="176" fontId="29" fillId="11" borderId="75" xfId="474" applyNumberFormat="1" applyFont="1" applyFill="1" applyBorder="1" applyAlignment="1">
      <alignment horizontal="right" vertical="center"/>
    </xf>
    <xf numFmtId="0" fontId="29" fillId="11" borderId="75" xfId="474" applyFont="1" applyFill="1" applyBorder="1" applyAlignment="1">
      <alignment horizontal="right" vertical="center"/>
    </xf>
    <xf numFmtId="10" fontId="29" fillId="11" borderId="17" xfId="474" applyNumberFormat="1" applyFont="1" applyFill="1" applyBorder="1" applyAlignment="1">
      <alignment horizontal="right" vertical="center"/>
    </xf>
    <xf numFmtId="176" fontId="29" fillId="11" borderId="17" xfId="474" applyNumberFormat="1" applyFont="1" applyFill="1" applyBorder="1" applyAlignment="1">
      <alignment horizontal="right" vertical="center"/>
    </xf>
    <xf numFmtId="0" fontId="29" fillId="11" borderId="17" xfId="474" applyFont="1" applyFill="1" applyBorder="1" applyAlignment="1">
      <alignment horizontal="right" vertical="center"/>
    </xf>
    <xf numFmtId="10" fontId="29" fillId="11" borderId="6" xfId="474" applyNumberFormat="1" applyFont="1" applyFill="1" applyBorder="1" applyAlignment="1">
      <alignment horizontal="right" vertical="center"/>
    </xf>
    <xf numFmtId="0" fontId="29" fillId="11" borderId="6" xfId="474" applyFont="1" applyFill="1" applyBorder="1" applyAlignment="1">
      <alignment horizontal="right" vertical="center"/>
    </xf>
    <xf numFmtId="0" fontId="29" fillId="12" borderId="75" xfId="474" applyFont="1" applyFill="1" applyBorder="1" applyAlignment="1">
      <alignment horizontal="right" vertical="center"/>
    </xf>
    <xf numFmtId="0" fontId="29" fillId="12" borderId="17" xfId="474" applyFont="1" applyFill="1" applyBorder="1" applyAlignment="1">
      <alignment horizontal="right" vertical="center"/>
    </xf>
    <xf numFmtId="10" fontId="29" fillId="12" borderId="17" xfId="474" applyNumberFormat="1" applyFont="1" applyFill="1" applyBorder="1" applyAlignment="1">
      <alignment horizontal="right" vertical="center"/>
    </xf>
    <xf numFmtId="10" fontId="29" fillId="12" borderId="41" xfId="474" applyNumberFormat="1" applyFont="1" applyFill="1" applyBorder="1" applyAlignment="1">
      <alignment horizontal="right" vertical="center"/>
    </xf>
    <xf numFmtId="0" fontId="29" fillId="12" borderId="41" xfId="474" applyFont="1" applyFill="1" applyBorder="1" applyAlignment="1">
      <alignment horizontal="right" vertical="center"/>
    </xf>
    <xf numFmtId="0" fontId="29" fillId="12" borderId="6" xfId="474" applyFont="1" applyFill="1" applyBorder="1" applyAlignment="1">
      <alignment horizontal="right" vertical="center"/>
    </xf>
    <xf numFmtId="0" fontId="29" fillId="12" borderId="95" xfId="474" applyFont="1" applyFill="1" applyBorder="1" applyAlignment="1">
      <alignment horizontal="center" vertical="center" wrapText="1"/>
    </xf>
    <xf numFmtId="176" fontId="29" fillId="12" borderId="75" xfId="474" applyNumberFormat="1" applyFont="1" applyFill="1" applyBorder="1" applyAlignment="1">
      <alignment horizontal="right" vertical="center"/>
    </xf>
    <xf numFmtId="0" fontId="29" fillId="12" borderId="66" xfId="474" applyFont="1" applyFill="1" applyBorder="1" applyAlignment="1">
      <alignment horizontal="center" vertical="center" wrapText="1"/>
    </xf>
    <xf numFmtId="0" fontId="29" fillId="12" borderId="62" xfId="474" applyFont="1" applyFill="1" applyBorder="1" applyAlignment="1">
      <alignment horizontal="center" vertical="center" wrapText="1"/>
    </xf>
    <xf numFmtId="0" fontId="29" fillId="12" borderId="2" xfId="474" applyFont="1" applyFill="1" applyBorder="1" applyAlignment="1">
      <alignment horizontal="center" vertical="center" wrapText="1"/>
    </xf>
    <xf numFmtId="0" fontId="29" fillId="12" borderId="23" xfId="474" applyFont="1" applyFill="1" applyBorder="1" applyAlignment="1">
      <alignment horizontal="center" vertical="center" wrapText="1"/>
    </xf>
    <xf numFmtId="0" fontId="29" fillId="12" borderId="96" xfId="474" applyFont="1" applyFill="1" applyBorder="1" applyAlignment="1">
      <alignment horizontal="right" vertical="center"/>
    </xf>
    <xf numFmtId="176" fontId="29" fillId="12" borderId="96" xfId="474" applyNumberFormat="1" applyFont="1" applyFill="1" applyBorder="1" applyAlignment="1">
      <alignment horizontal="right" vertical="center"/>
    </xf>
    <xf numFmtId="10" fontId="29" fillId="12" borderId="96" xfId="474" applyNumberFormat="1" applyFont="1" applyFill="1" applyBorder="1" applyAlignment="1">
      <alignment horizontal="right" vertical="center"/>
    </xf>
    <xf numFmtId="0" fontId="29" fillId="12" borderId="24" xfId="474" applyFont="1" applyFill="1" applyBorder="1" applyAlignment="1">
      <alignment horizontal="center" vertical="center" wrapText="1"/>
    </xf>
    <xf numFmtId="10" fontId="29" fillId="12" borderId="99" xfId="474" applyNumberFormat="1" applyFont="1" applyFill="1" applyBorder="1" applyAlignment="1">
      <alignment horizontal="right" vertical="center"/>
    </xf>
    <xf numFmtId="0" fontId="29" fillId="13" borderId="75" xfId="474" applyFont="1" applyFill="1" applyBorder="1" applyAlignment="1">
      <alignment horizontal="right" vertical="center"/>
    </xf>
    <xf numFmtId="10" fontId="29" fillId="13" borderId="75" xfId="474" applyNumberFormat="1" applyFont="1" applyFill="1" applyBorder="1" applyAlignment="1">
      <alignment horizontal="right" vertical="center"/>
    </xf>
    <xf numFmtId="0" fontId="29" fillId="13" borderId="17" xfId="474" applyFont="1" applyFill="1" applyBorder="1" applyAlignment="1">
      <alignment horizontal="right" vertical="center"/>
    </xf>
    <xf numFmtId="10" fontId="29" fillId="13" borderId="17" xfId="474" applyNumberFormat="1" applyFont="1" applyFill="1" applyBorder="1" applyAlignment="1">
      <alignment horizontal="right" vertical="center"/>
    </xf>
    <xf numFmtId="176" fontId="29" fillId="13" borderId="17" xfId="474" applyNumberFormat="1" applyFont="1" applyFill="1" applyBorder="1" applyAlignment="1">
      <alignment horizontal="right" vertical="center"/>
    </xf>
    <xf numFmtId="0" fontId="29" fillId="13" borderId="41" xfId="474" applyFont="1" applyFill="1" applyBorder="1" applyAlignment="1">
      <alignment horizontal="right" vertical="center"/>
    </xf>
    <xf numFmtId="176" fontId="29" fillId="13" borderId="41" xfId="474" applyNumberFormat="1" applyFont="1" applyFill="1" applyBorder="1" applyAlignment="1">
      <alignment horizontal="right" vertical="center"/>
    </xf>
    <xf numFmtId="10" fontId="29" fillId="13" borderId="6" xfId="474" applyNumberFormat="1" applyFont="1" applyFill="1" applyBorder="1" applyAlignment="1">
      <alignment horizontal="right" vertical="center"/>
    </xf>
    <xf numFmtId="0" fontId="29" fillId="13" borderId="6" xfId="474" applyFont="1" applyFill="1" applyBorder="1" applyAlignment="1">
      <alignment horizontal="right" vertical="center"/>
    </xf>
    <xf numFmtId="0" fontId="29" fillId="13" borderId="95" xfId="474" applyFont="1" applyFill="1" applyBorder="1" applyAlignment="1">
      <alignment horizontal="center" vertical="center" wrapText="1"/>
    </xf>
    <xf numFmtId="176" fontId="29" fillId="13" borderId="2" xfId="474" applyNumberFormat="1" applyFill="1" applyBorder="1" applyAlignment="1">
      <alignment horizontal="right" vertical="center"/>
    </xf>
    <xf numFmtId="0" fontId="29" fillId="13" borderId="66" xfId="474" applyFont="1" applyFill="1" applyBorder="1" applyAlignment="1">
      <alignment horizontal="center" vertical="center" wrapText="1"/>
    </xf>
    <xf numFmtId="0" fontId="29" fillId="13" borderId="62" xfId="474" applyFont="1" applyFill="1" applyBorder="1" applyAlignment="1">
      <alignment horizontal="center" vertical="center" wrapText="1"/>
    </xf>
    <xf numFmtId="176" fontId="29" fillId="13" borderId="75" xfId="474" applyNumberFormat="1" applyFill="1" applyBorder="1" applyAlignment="1">
      <alignment horizontal="right" vertical="center"/>
    </xf>
    <xf numFmtId="0" fontId="29" fillId="13" borderId="2" xfId="474" applyFont="1" applyFill="1" applyBorder="1" applyAlignment="1">
      <alignment horizontal="center" vertical="center" wrapText="1"/>
    </xf>
    <xf numFmtId="0" fontId="29" fillId="13" borderId="23" xfId="474" applyFont="1" applyFill="1" applyBorder="1" applyAlignment="1">
      <alignment horizontal="center" vertical="center" wrapText="1"/>
    </xf>
    <xf numFmtId="176" fontId="29" fillId="13" borderId="1" xfId="474" applyNumberFormat="1" applyFill="1" applyBorder="1" applyAlignment="1">
      <alignment horizontal="right" vertical="center"/>
    </xf>
    <xf numFmtId="176" fontId="29" fillId="13" borderId="17" xfId="474" applyNumberFormat="1" applyFill="1" applyBorder="1" applyAlignment="1">
      <alignment horizontal="right" vertical="center"/>
    </xf>
    <xf numFmtId="10" fontId="29" fillId="13" borderId="96" xfId="474" applyNumberFormat="1" applyFont="1" applyFill="1" applyBorder="1" applyAlignment="1">
      <alignment horizontal="right" vertical="center"/>
    </xf>
    <xf numFmtId="0" fontId="29" fillId="13" borderId="24" xfId="474" applyFont="1" applyFill="1" applyBorder="1" applyAlignment="1">
      <alignment horizontal="center" vertical="center" wrapText="1"/>
    </xf>
    <xf numFmtId="10" fontId="29" fillId="13" borderId="99" xfId="474" applyNumberFormat="1" applyFont="1" applyFill="1" applyBorder="1" applyAlignment="1">
      <alignment horizontal="right" vertical="center"/>
    </xf>
    <xf numFmtId="0" fontId="29" fillId="0" borderId="0" xfId="474" applyFont="1" applyFill="1" applyAlignment="1">
      <alignment horizontal="right" vertical="center"/>
    </xf>
    <xf numFmtId="0" fontId="4" fillId="0" borderId="26" xfId="0" applyFont="1" applyFill="1" applyBorder="1" applyAlignment="1">
      <alignment horizontal="center" vertical="center"/>
    </xf>
    <xf numFmtId="0" fontId="4" fillId="5" borderId="42" xfId="470" applyNumberFormat="1" applyFont="1" applyFill="1" applyBorder="1" applyAlignment="1">
      <alignment horizontal="right" vertical="center"/>
    </xf>
    <xf numFmtId="0" fontId="4" fillId="5" borderId="100" xfId="470" applyNumberFormat="1" applyFont="1" applyFill="1" applyBorder="1" applyAlignment="1">
      <alignment horizontal="right" vertical="center"/>
    </xf>
    <xf numFmtId="176" fontId="0" fillId="3" borderId="3" xfId="0" applyNumberFormat="1" applyFill="1" applyBorder="1" applyAlignment="1">
      <alignment horizontal="right" vertical="center"/>
    </xf>
    <xf numFmtId="10" fontId="0" fillId="3" borderId="3" xfId="0" applyNumberFormat="1" applyFill="1" applyBorder="1" applyAlignment="1">
      <alignment horizontal="right" vertical="center"/>
    </xf>
    <xf numFmtId="10" fontId="0" fillId="0" borderId="3" xfId="0" applyNumberFormat="1" applyBorder="1" applyAlignment="1">
      <alignment horizontal="right" vertical="center"/>
    </xf>
    <xf numFmtId="176" fontId="2" fillId="0" borderId="13" xfId="420" applyNumberFormat="1" applyFill="1" applyBorder="1" applyAlignment="1">
      <alignment horizontal="right" vertical="center"/>
    </xf>
    <xf numFmtId="176" fontId="2" fillId="0" borderId="13" xfId="422" applyNumberFormat="1" applyFill="1" applyBorder="1" applyAlignment="1">
      <alignment horizontal="right" vertical="center"/>
    </xf>
    <xf numFmtId="176" fontId="2" fillId="0" borderId="1" xfId="0" applyNumberFormat="1" applyFont="1" applyBorder="1" applyAlignment="1">
      <alignment horizontal="right" vertical="center"/>
    </xf>
    <xf numFmtId="10" fontId="2" fillId="0" borderId="1" xfId="0" applyNumberFormat="1" applyFont="1" applyBorder="1" applyAlignment="1">
      <alignment horizontal="right" vertical="center"/>
    </xf>
    <xf numFmtId="176" fontId="2" fillId="3" borderId="1" xfId="0" applyNumberFormat="1" applyFont="1" applyFill="1" applyBorder="1" applyAlignment="1">
      <alignment horizontal="right" vertical="center"/>
    </xf>
    <xf numFmtId="176" fontId="2" fillId="0" borderId="1" xfId="421" applyNumberFormat="1" applyFont="1" applyFill="1" applyBorder="1" applyAlignment="1">
      <alignment horizontal="right" vertical="center"/>
    </xf>
    <xf numFmtId="176" fontId="2" fillId="0" borderId="1" xfId="423" applyNumberFormat="1" applyFont="1" applyFill="1" applyBorder="1" applyAlignment="1">
      <alignment horizontal="right" vertical="center"/>
    </xf>
    <xf numFmtId="176" fontId="4" fillId="0" borderId="47" xfId="420" applyNumberFormat="1" applyFont="1" applyFill="1" applyBorder="1" applyAlignment="1">
      <alignment horizontal="right" vertical="center"/>
    </xf>
    <xf numFmtId="176" fontId="4" fillId="0" borderId="47" xfId="422" applyNumberFormat="1" applyFont="1" applyFill="1" applyBorder="1" applyAlignment="1">
      <alignment horizontal="right" vertical="center"/>
    </xf>
    <xf numFmtId="176" fontId="4" fillId="7" borderId="43" xfId="0" applyNumberFormat="1" applyFont="1" applyFill="1" applyBorder="1" applyAlignment="1" applyProtection="1">
      <alignment horizontal="right" vertical="center"/>
    </xf>
    <xf numFmtId="0" fontId="4" fillId="0" borderId="0" xfId="0" applyFont="1">
      <alignment vertical="center"/>
    </xf>
    <xf numFmtId="0" fontId="2" fillId="0" borderId="0" xfId="0" applyFont="1">
      <alignment vertical="center"/>
    </xf>
    <xf numFmtId="0" fontId="4" fillId="3" borderId="43" xfId="0" applyFont="1" applyFill="1" applyBorder="1" applyAlignment="1">
      <alignment horizontal="center" vertical="center"/>
    </xf>
    <xf numFmtId="0" fontId="4" fillId="0" borderId="43" xfId="0" applyFont="1" applyBorder="1" applyAlignment="1">
      <alignment horizontal="center" vertical="center"/>
    </xf>
    <xf numFmtId="176" fontId="4" fillId="0" borderId="43" xfId="421" applyNumberFormat="1" applyFont="1" applyFill="1" applyBorder="1" applyAlignment="1">
      <alignment horizontal="right" vertical="center"/>
    </xf>
    <xf numFmtId="176" fontId="4" fillId="0" borderId="43" xfId="423" applyNumberFormat="1" applyFont="1" applyFill="1" applyBorder="1" applyAlignment="1">
      <alignment horizontal="right" vertical="center"/>
    </xf>
    <xf numFmtId="0" fontId="4" fillId="0" borderId="43" xfId="0" applyFont="1" applyFill="1" applyBorder="1" applyAlignment="1">
      <alignment horizontal="center" vertical="center"/>
    </xf>
    <xf numFmtId="0" fontId="0" fillId="0" borderId="39" xfId="0" applyNumberFormat="1" applyFill="1" applyBorder="1" applyAlignment="1">
      <alignment horizontal="right" vertical="center"/>
    </xf>
    <xf numFmtId="0" fontId="4" fillId="5" borderId="39" xfId="472" applyNumberFormat="1" applyFont="1" applyFill="1" applyBorder="1" applyAlignment="1">
      <alignment horizontal="right" vertical="center"/>
    </xf>
    <xf numFmtId="0" fontId="4" fillId="5" borderId="1" xfId="472" applyNumberFormat="1" applyFont="1" applyFill="1" applyBorder="1" applyAlignment="1">
      <alignment horizontal="right" vertical="center"/>
    </xf>
    <xf numFmtId="10" fontId="0" fillId="5" borderId="7" xfId="0" applyNumberFormat="1" applyFont="1" applyFill="1" applyBorder="1" applyAlignment="1">
      <alignment horizontal="right" vertical="center"/>
    </xf>
    <xf numFmtId="10" fontId="0" fillId="0" borderId="7" xfId="0" applyNumberFormat="1" applyFont="1" applyFill="1" applyBorder="1" applyAlignment="1">
      <alignment horizontal="right" vertical="center"/>
    </xf>
    <xf numFmtId="10" fontId="2" fillId="0" borderId="7" xfId="0" applyNumberFormat="1" applyFont="1" applyFill="1" applyBorder="1" applyAlignment="1">
      <alignment horizontal="right" vertical="center"/>
    </xf>
    <xf numFmtId="0" fontId="4" fillId="0" borderId="3" xfId="0" applyNumberFormat="1" applyFont="1" applyFill="1" applyBorder="1" applyAlignment="1">
      <alignment horizontal="right" vertical="center"/>
    </xf>
    <xf numFmtId="0" fontId="4" fillId="5" borderId="3" xfId="0" applyNumberFormat="1" applyFont="1" applyFill="1" applyBorder="1" applyAlignment="1">
      <alignment horizontal="right" vertical="center"/>
    </xf>
    <xf numFmtId="0" fontId="2" fillId="0" borderId="7" xfId="360" applyNumberFormat="1" applyFill="1" applyBorder="1" applyAlignment="1">
      <alignment horizontal="right" vertical="center"/>
    </xf>
    <xf numFmtId="0" fontId="2" fillId="5" borderId="7" xfId="361" applyNumberFormat="1" applyFill="1" applyBorder="1" applyAlignment="1">
      <alignment horizontal="right" vertical="center"/>
    </xf>
    <xf numFmtId="10" fontId="4" fillId="5" borderId="24" xfId="0" applyNumberFormat="1" applyFont="1" applyFill="1" applyBorder="1" applyAlignment="1">
      <alignment horizontal="right" vertical="center"/>
    </xf>
    <xf numFmtId="10" fontId="4" fillId="0" borderId="24" xfId="0" applyNumberFormat="1" applyFont="1" applyFill="1" applyBorder="1" applyAlignment="1">
      <alignment horizontal="right" vertical="center"/>
    </xf>
    <xf numFmtId="176" fontId="2" fillId="0" borderId="2" xfId="388" applyNumberFormat="1" applyFont="1" applyFill="1" applyBorder="1" applyAlignment="1">
      <alignment horizontal="right" vertical="center"/>
    </xf>
    <xf numFmtId="176" fontId="2" fillId="5" borderId="2" xfId="388" applyNumberFormat="1" applyFont="1" applyFill="1" applyBorder="1" applyAlignment="1">
      <alignment horizontal="right" vertical="center"/>
    </xf>
    <xf numFmtId="176" fontId="2" fillId="0" borderId="1" xfId="399" applyNumberFormat="1" applyFont="1" applyFill="1" applyBorder="1" applyAlignment="1">
      <alignment horizontal="right" vertical="center"/>
    </xf>
    <xf numFmtId="176" fontId="2" fillId="5" borderId="1" xfId="400" applyNumberFormat="1" applyFont="1" applyFill="1" applyBorder="1" applyAlignment="1">
      <alignment horizontal="right" vertical="center"/>
    </xf>
    <xf numFmtId="10" fontId="4" fillId="5" borderId="3" xfId="0" applyNumberFormat="1" applyFont="1" applyFill="1" applyBorder="1" applyAlignment="1">
      <alignment horizontal="right" vertical="center"/>
    </xf>
    <xf numFmtId="10" fontId="4" fillId="0" borderId="3" xfId="0" applyNumberFormat="1" applyFont="1" applyFill="1" applyBorder="1" applyAlignment="1">
      <alignment horizontal="right" vertical="center"/>
    </xf>
    <xf numFmtId="0" fontId="0" fillId="5" borderId="20" xfId="0" applyNumberFormat="1" applyFill="1" applyBorder="1" applyAlignment="1">
      <alignment horizontal="right" vertical="center"/>
    </xf>
    <xf numFmtId="10" fontId="0" fillId="5" borderId="1" xfId="0" applyNumberFormat="1" applyFill="1" applyBorder="1" applyAlignment="1">
      <alignment horizontal="right" vertical="center"/>
    </xf>
    <xf numFmtId="10" fontId="0" fillId="5" borderId="39" xfId="0" applyNumberFormat="1" applyFill="1" applyBorder="1" applyAlignment="1">
      <alignment horizontal="right" vertical="center"/>
    </xf>
    <xf numFmtId="0" fontId="0" fillId="5" borderId="39" xfId="0" applyNumberFormat="1" applyFill="1" applyBorder="1" applyAlignment="1">
      <alignment horizontal="right" vertical="center"/>
    </xf>
    <xf numFmtId="0" fontId="0" fillId="5" borderId="7" xfId="0" applyNumberFormat="1" applyFill="1" applyBorder="1" applyAlignment="1">
      <alignment horizontal="right" vertical="center"/>
    </xf>
    <xf numFmtId="10" fontId="4" fillId="5" borderId="4" xfId="0" applyNumberFormat="1" applyFont="1" applyFill="1" applyBorder="1" applyAlignment="1">
      <alignment horizontal="right" vertical="center"/>
    </xf>
    <xf numFmtId="10" fontId="2" fillId="5" borderId="1" xfId="0" applyNumberFormat="1" applyFont="1" applyFill="1" applyBorder="1" applyAlignment="1">
      <alignment horizontal="right" vertical="center"/>
    </xf>
    <xf numFmtId="0" fontId="0" fillId="5" borderId="3" xfId="0" applyNumberFormat="1" applyFill="1" applyBorder="1" applyAlignment="1">
      <alignment horizontal="right" vertical="center"/>
    </xf>
    <xf numFmtId="0" fontId="0" fillId="0" borderId="3" xfId="0" applyNumberFormat="1" applyFill="1" applyBorder="1" applyAlignment="1">
      <alignment horizontal="right" vertical="center"/>
    </xf>
    <xf numFmtId="0" fontId="0" fillId="5" borderId="4" xfId="0" applyNumberFormat="1" applyFill="1" applyBorder="1" applyAlignment="1">
      <alignment horizontal="right" vertical="center"/>
    </xf>
    <xf numFmtId="0" fontId="0" fillId="5" borderId="17" xfId="0" applyNumberFormat="1" applyFill="1" applyBorder="1" applyAlignment="1">
      <alignment horizontal="right" vertical="center"/>
    </xf>
    <xf numFmtId="10" fontId="2" fillId="5" borderId="17"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5" borderId="1" xfId="0" applyNumberFormat="1" applyFont="1" applyFill="1" applyBorder="1" applyAlignment="1">
      <alignment horizontal="right" vertical="center"/>
    </xf>
    <xf numFmtId="10" fontId="4" fillId="5" borderId="6" xfId="0" applyNumberFormat="1" applyFont="1" applyFill="1" applyBorder="1" applyAlignment="1">
      <alignment horizontal="right" vertical="center"/>
    </xf>
    <xf numFmtId="10" fontId="4" fillId="0" borderId="5" xfId="0" applyNumberFormat="1" applyFont="1" applyFill="1" applyBorder="1" applyAlignment="1">
      <alignment horizontal="right" vertical="center"/>
    </xf>
    <xf numFmtId="10" fontId="4" fillId="7" borderId="43" xfId="0" applyNumberFormat="1" applyFont="1" applyFill="1" applyBorder="1" applyAlignment="1" applyProtection="1">
      <alignment horizontal="right" vertical="center"/>
    </xf>
    <xf numFmtId="176" fontId="4" fillId="3" borderId="101" xfId="0" applyNumberFormat="1" applyFont="1" applyFill="1" applyBorder="1" applyAlignment="1">
      <alignment horizontal="right" vertical="center"/>
    </xf>
    <xf numFmtId="0" fontId="12" fillId="4" borderId="29" xfId="0" applyFont="1" applyFill="1" applyBorder="1" applyAlignment="1">
      <alignment horizontal="center"/>
    </xf>
    <xf numFmtId="0" fontId="12" fillId="4" borderId="102" xfId="0" applyFont="1" applyFill="1" applyBorder="1" applyAlignment="1">
      <alignment horizontal="center"/>
    </xf>
    <xf numFmtId="176" fontId="2" fillId="0" borderId="23" xfId="0" applyNumberFormat="1" applyFont="1" applyFill="1" applyBorder="1" applyAlignment="1">
      <alignment vertical="center"/>
    </xf>
    <xf numFmtId="0" fontId="4" fillId="4" borderId="28" xfId="0" applyFont="1" applyFill="1" applyBorder="1" applyAlignment="1">
      <alignment horizontal="center" vertical="center"/>
    </xf>
    <xf numFmtId="176" fontId="4" fillId="0" borderId="23" xfId="0" applyNumberFormat="1" applyFont="1" applyFill="1" applyBorder="1" applyAlignment="1">
      <alignment vertical="center"/>
    </xf>
    <xf numFmtId="10" fontId="4" fillId="0" borderId="3" xfId="0" applyNumberFormat="1" applyFont="1" applyFill="1" applyBorder="1" applyAlignment="1">
      <alignment vertical="center"/>
    </xf>
    <xf numFmtId="10" fontId="4" fillId="0" borderId="13" xfId="0" applyNumberFormat="1" applyFont="1" applyFill="1" applyBorder="1" applyAlignment="1">
      <alignment vertical="center"/>
    </xf>
    <xf numFmtId="176" fontId="4" fillId="4" borderId="32" xfId="0" applyNumberFormat="1" applyFont="1" applyFill="1" applyBorder="1" applyAlignment="1">
      <alignment vertical="center"/>
    </xf>
    <xf numFmtId="10" fontId="4" fillId="4" borderId="3" xfId="0" applyNumberFormat="1" applyFont="1" applyFill="1" applyBorder="1" applyAlignment="1">
      <alignment vertical="center"/>
    </xf>
    <xf numFmtId="10" fontId="4" fillId="4" borderId="33" xfId="0" applyNumberFormat="1" applyFont="1" applyFill="1" applyBorder="1" applyAlignment="1">
      <alignment vertical="center"/>
    </xf>
    <xf numFmtId="0" fontId="4" fillId="0" borderId="37" xfId="0" applyNumberFormat="1" applyFont="1" applyFill="1" applyBorder="1" applyAlignment="1">
      <alignment vertical="center"/>
    </xf>
    <xf numFmtId="10" fontId="4" fillId="0" borderId="4" xfId="0" applyNumberFormat="1" applyFont="1" applyFill="1" applyBorder="1" applyAlignment="1">
      <alignment vertical="center"/>
    </xf>
    <xf numFmtId="0" fontId="4" fillId="0" borderId="0" xfId="0" applyFont="1" applyFill="1">
      <alignment vertical="center"/>
    </xf>
    <xf numFmtId="176" fontId="4" fillId="0" borderId="0" xfId="0" applyNumberFormat="1" applyFont="1" applyFill="1">
      <alignment vertical="center"/>
    </xf>
    <xf numFmtId="0" fontId="50" fillId="7" borderId="1" xfId="799" applyNumberFormat="1" applyFont="1" applyFill="1" applyBorder="1" applyAlignment="1" applyProtection="1">
      <alignment horizontal="right" vertical="center"/>
    </xf>
    <xf numFmtId="0" fontId="50" fillId="7" borderId="3" xfId="799" applyNumberFormat="1" applyFont="1" applyFill="1" applyBorder="1" applyAlignment="1" applyProtection="1">
      <alignment horizontal="right" vertical="center"/>
    </xf>
    <xf numFmtId="176" fontId="2" fillId="0" borderId="103" xfId="0" applyNumberFormat="1" applyFont="1" applyFill="1" applyBorder="1" applyAlignment="1">
      <alignment vertical="center"/>
    </xf>
    <xf numFmtId="0" fontId="50" fillId="7" borderId="5" xfId="799" applyNumberFormat="1" applyFont="1" applyFill="1" applyBorder="1" applyAlignment="1" applyProtection="1">
      <alignment horizontal="right" vertical="center"/>
    </xf>
    <xf numFmtId="0" fontId="0" fillId="0" borderId="88" xfId="0" applyFont="1" applyFill="1" applyBorder="1">
      <alignment vertical="center"/>
    </xf>
    <xf numFmtId="0" fontId="0" fillId="0" borderId="88" xfId="0" applyFill="1" applyBorder="1">
      <alignment vertical="center"/>
    </xf>
    <xf numFmtId="176" fontId="51" fillId="7" borderId="43" xfId="781" applyNumberFormat="1" applyFont="1" applyFill="1" applyBorder="1" applyAlignment="1" applyProtection="1">
      <alignment horizontal="right" vertical="center"/>
    </xf>
    <xf numFmtId="176" fontId="49" fillId="7" borderId="3" xfId="781" applyNumberFormat="1" applyFont="1" applyFill="1" applyBorder="1" applyAlignment="1" applyProtection="1">
      <alignment horizontal="right" vertical="center"/>
    </xf>
    <xf numFmtId="176" fontId="49" fillId="7" borderId="1" xfId="781" applyNumberFormat="1" applyFont="1" applyFill="1" applyBorder="1" applyAlignment="1" applyProtection="1">
      <alignment horizontal="right" vertical="center"/>
    </xf>
    <xf numFmtId="176" fontId="50" fillId="7" borderId="1" xfId="783" applyNumberFormat="1" applyFont="1" applyFill="1" applyBorder="1" applyAlignment="1" applyProtection="1">
      <alignment horizontal="right" vertical="center"/>
    </xf>
    <xf numFmtId="176" fontId="50" fillId="7" borderId="3" xfId="784" applyNumberFormat="1" applyFont="1" applyFill="1" applyBorder="1" applyAlignment="1" applyProtection="1">
      <alignment horizontal="right" vertical="center"/>
    </xf>
    <xf numFmtId="176" fontId="50" fillId="7" borderId="1" xfId="785" applyNumberFormat="1" applyFont="1" applyFill="1" applyBorder="1" applyAlignment="1" applyProtection="1">
      <alignment horizontal="right" vertical="center"/>
    </xf>
    <xf numFmtId="176" fontId="50" fillId="7" borderId="1" xfId="792" applyNumberFormat="1" applyFont="1" applyFill="1" applyBorder="1" applyAlignment="1" applyProtection="1">
      <alignment horizontal="right" vertical="center"/>
    </xf>
    <xf numFmtId="176" fontId="50" fillId="7" borderId="1" xfId="786" applyNumberFormat="1" applyFont="1" applyFill="1" applyBorder="1" applyAlignment="1" applyProtection="1">
      <alignment horizontal="right" vertical="center"/>
    </xf>
    <xf numFmtId="176" fontId="50" fillId="7" borderId="1" xfId="787" applyNumberFormat="1" applyFont="1" applyFill="1" applyBorder="1" applyAlignment="1" applyProtection="1">
      <alignment horizontal="right" vertical="center"/>
    </xf>
    <xf numFmtId="176" fontId="50" fillId="7" borderId="1" xfId="788" applyNumberFormat="1" applyFont="1" applyFill="1" applyBorder="1" applyAlignment="1" applyProtection="1">
      <alignment horizontal="right" vertical="center"/>
    </xf>
    <xf numFmtId="176" fontId="50" fillId="7" borderId="1" xfId="789" applyNumberFormat="1" applyFont="1" applyFill="1" applyBorder="1" applyAlignment="1" applyProtection="1">
      <alignment horizontal="right" vertical="center"/>
    </xf>
    <xf numFmtId="176" fontId="50" fillId="7" borderId="1" xfId="790" applyNumberFormat="1" applyFont="1" applyFill="1" applyBorder="1" applyAlignment="1" applyProtection="1">
      <alignment horizontal="right" vertical="center"/>
    </xf>
    <xf numFmtId="176" fontId="50" fillId="7" borderId="1" xfId="791" applyNumberFormat="1" applyFont="1" applyFill="1" applyBorder="1" applyAlignment="1" applyProtection="1">
      <alignment horizontal="right" vertical="center"/>
    </xf>
    <xf numFmtId="176" fontId="50" fillId="7" borderId="1" xfId="793" applyNumberFormat="1" applyFont="1" applyFill="1" applyBorder="1" applyAlignment="1" applyProtection="1">
      <alignment horizontal="right" vertical="center"/>
    </xf>
    <xf numFmtId="0" fontId="22" fillId="13" borderId="17" xfId="474" applyFont="1" applyFill="1" applyBorder="1" applyAlignment="1">
      <alignment horizontal="right" vertical="center"/>
    </xf>
    <xf numFmtId="0" fontId="50" fillId="7" borderId="1" xfId="899" applyNumberFormat="1" applyFont="1" applyFill="1" applyBorder="1" applyAlignment="1" applyProtection="1">
      <alignment horizontal="right" vertical="center"/>
    </xf>
    <xf numFmtId="0" fontId="50" fillId="7" borderId="3" xfId="899" applyNumberFormat="1" applyFont="1" applyFill="1" applyBorder="1" applyAlignment="1" applyProtection="1">
      <alignment horizontal="right" vertical="center"/>
    </xf>
    <xf numFmtId="10" fontId="4" fillId="3" borderId="1" xfId="0" applyNumberFormat="1" applyFont="1" applyFill="1" applyBorder="1" applyAlignment="1">
      <alignment horizontal="right" vertical="center"/>
    </xf>
    <xf numFmtId="176" fontId="49" fillId="7" borderId="3" xfId="797" applyNumberFormat="1" applyFont="1" applyFill="1" applyBorder="1" applyAlignment="1" applyProtection="1">
      <alignment horizontal="right" vertical="center"/>
    </xf>
    <xf numFmtId="10" fontId="49" fillId="7" borderId="3" xfId="797" applyNumberFormat="1" applyFont="1" applyFill="1" applyBorder="1" applyAlignment="1" applyProtection="1">
      <alignment horizontal="right" vertical="center"/>
    </xf>
    <xf numFmtId="0" fontId="50" fillId="7" borderId="1" xfId="900" applyNumberFormat="1" applyFont="1" applyFill="1" applyBorder="1" applyAlignment="1" applyProtection="1">
      <alignment horizontal="right" vertical="center"/>
    </xf>
    <xf numFmtId="0" fontId="50" fillId="7" borderId="3" xfId="901" applyNumberFormat="1" applyFont="1" applyFill="1" applyBorder="1" applyAlignment="1" applyProtection="1">
      <alignment horizontal="right" vertical="center"/>
    </xf>
    <xf numFmtId="0" fontId="50" fillId="7" borderId="1" xfId="902" applyNumberFormat="1" applyFont="1" applyFill="1" applyBorder="1" applyAlignment="1" applyProtection="1">
      <alignment horizontal="right" vertical="center"/>
    </xf>
    <xf numFmtId="0" fontId="50" fillId="7" borderId="1" xfId="903" applyNumberFormat="1" applyFont="1" applyFill="1" applyBorder="1" applyAlignment="1" applyProtection="1">
      <alignment horizontal="right" vertical="center"/>
    </xf>
    <xf numFmtId="0" fontId="50" fillId="7" borderId="1" xfId="904" applyNumberFormat="1" applyFont="1" applyFill="1" applyBorder="1" applyAlignment="1" applyProtection="1">
      <alignment horizontal="right" vertical="center"/>
    </xf>
    <xf numFmtId="0" fontId="50" fillId="7" borderId="1" xfId="905" applyNumberFormat="1" applyFont="1" applyFill="1" applyBorder="1" applyAlignment="1" applyProtection="1">
      <alignment horizontal="right" vertical="center"/>
    </xf>
    <xf numFmtId="0" fontId="50" fillId="7" borderId="1" xfId="906" applyNumberFormat="1" applyFont="1" applyFill="1" applyBorder="1" applyAlignment="1" applyProtection="1">
      <alignment horizontal="right" vertical="center"/>
    </xf>
    <xf numFmtId="0" fontId="50" fillId="7" borderId="1" xfId="907" applyNumberFormat="1" applyFont="1" applyFill="1" applyBorder="1" applyAlignment="1" applyProtection="1">
      <alignment horizontal="right" vertical="center"/>
    </xf>
    <xf numFmtId="0" fontId="50" fillId="7" borderId="1" xfId="908" applyNumberFormat="1" applyFont="1" applyFill="1" applyBorder="1" applyAlignment="1" applyProtection="1">
      <alignment horizontal="right" vertical="center"/>
    </xf>
    <xf numFmtId="176" fontId="4" fillId="3" borderId="57" xfId="0" applyNumberFormat="1" applyFont="1" applyFill="1" applyBorder="1" applyAlignment="1">
      <alignment horizontal="right" vertical="center"/>
    </xf>
    <xf numFmtId="10" fontId="4" fillId="3" borderId="57" xfId="0" applyNumberFormat="1" applyFont="1" applyFill="1" applyBorder="1" applyAlignment="1">
      <alignment horizontal="right" vertical="center"/>
    </xf>
    <xf numFmtId="176" fontId="51" fillId="7" borderId="3" xfId="797" applyNumberFormat="1" applyFont="1" applyFill="1" applyBorder="1" applyAlignment="1" applyProtection="1">
      <alignment horizontal="right" vertical="center"/>
    </xf>
    <xf numFmtId="10" fontId="51" fillId="7" borderId="3" xfId="797" applyNumberFormat="1" applyFont="1" applyFill="1" applyBorder="1" applyAlignment="1" applyProtection="1">
      <alignment horizontal="right" vertical="center"/>
    </xf>
    <xf numFmtId="176" fontId="4" fillId="3" borderId="104" xfId="0" applyNumberFormat="1" applyFont="1" applyFill="1" applyBorder="1" applyAlignment="1">
      <alignment horizontal="right" vertical="center"/>
    </xf>
    <xf numFmtId="0" fontId="50" fillId="7" borderId="1" xfId="909" applyNumberFormat="1" applyFont="1" applyFill="1" applyBorder="1" applyAlignment="1" applyProtection="1">
      <alignment horizontal="right" vertical="center"/>
    </xf>
    <xf numFmtId="0" fontId="50" fillId="7" borderId="3" xfId="909" applyNumberFormat="1" applyFont="1" applyFill="1" applyBorder="1" applyAlignment="1" applyProtection="1">
      <alignment horizontal="right" vertical="center"/>
    </xf>
    <xf numFmtId="176" fontId="50" fillId="7" borderId="3" xfId="795" applyNumberFormat="1" applyFont="1" applyFill="1" applyBorder="1" applyAlignment="1" applyProtection="1">
      <alignment horizontal="right" vertical="center"/>
    </xf>
    <xf numFmtId="176" fontId="4" fillId="0" borderId="43" xfId="0" applyNumberFormat="1" applyFont="1" applyBorder="1" applyAlignment="1">
      <alignment horizontal="right" vertical="center"/>
    </xf>
    <xf numFmtId="10" fontId="0" fillId="3" borderId="43" xfId="0" applyNumberFormat="1" applyFill="1" applyBorder="1" applyAlignment="1">
      <alignment horizontal="right" vertical="center"/>
    </xf>
    <xf numFmtId="10" fontId="4" fillId="0" borderId="57" xfId="0" applyNumberFormat="1" applyFont="1" applyBorder="1" applyAlignment="1">
      <alignment horizontal="right" vertical="center"/>
    </xf>
    <xf numFmtId="10" fontId="0" fillId="10" borderId="1" xfId="0" applyNumberFormat="1" applyFont="1" applyFill="1" applyBorder="1" applyAlignment="1">
      <alignment horizontal="right" vertical="center"/>
    </xf>
    <xf numFmtId="10" fontId="2" fillId="10" borderId="1" xfId="0" applyNumberFormat="1" applyFont="1" applyFill="1" applyBorder="1" applyAlignment="1">
      <alignment horizontal="center" vertical="center"/>
    </xf>
    <xf numFmtId="10" fontId="2" fillId="10" borderId="2" xfId="0" applyNumberFormat="1" applyFont="1" applyFill="1" applyBorder="1" applyAlignment="1">
      <alignment horizontal="right" vertical="center"/>
    </xf>
    <xf numFmtId="176" fontId="2" fillId="4" borderId="32" xfId="0" applyNumberFormat="1" applyFont="1" applyFill="1" applyBorder="1" applyAlignment="1">
      <alignment vertical="center"/>
    </xf>
    <xf numFmtId="176" fontId="2" fillId="4" borderId="105" xfId="0" applyNumberFormat="1" applyFont="1" applyFill="1" applyBorder="1" applyAlignment="1">
      <alignment vertical="center"/>
    </xf>
    <xf numFmtId="0" fontId="51" fillId="7" borderId="1" xfId="1000" applyNumberFormat="1" applyFont="1" applyFill="1" applyBorder="1" applyAlignment="1" applyProtection="1">
      <alignment horizontal="right" vertical="center"/>
    </xf>
    <xf numFmtId="0" fontId="51" fillId="7" borderId="3" xfId="1000" applyNumberFormat="1" applyFont="1" applyFill="1" applyBorder="1" applyAlignment="1" applyProtection="1">
      <alignment horizontal="right" vertical="center"/>
    </xf>
    <xf numFmtId="0" fontId="51" fillId="7" borderId="106" xfId="1000" applyNumberFormat="1" applyFont="1" applyFill="1" applyBorder="1" applyAlignment="1" applyProtection="1">
      <alignment horizontal="right" vertical="center"/>
    </xf>
    <xf numFmtId="176" fontId="2" fillId="0" borderId="24" xfId="0" applyNumberFormat="1" applyFont="1" applyFill="1" applyBorder="1" applyAlignment="1">
      <alignment vertical="center"/>
    </xf>
    <xf numFmtId="176" fontId="27" fillId="4" borderId="32" xfId="0" applyNumberFormat="1" applyFont="1" applyFill="1" applyBorder="1" applyAlignment="1">
      <alignment vertical="center"/>
    </xf>
    <xf numFmtId="0" fontId="26" fillId="0" borderId="3" xfId="0" applyFont="1" applyFill="1" applyBorder="1" applyAlignment="1">
      <alignment horizontal="distributed" vertical="center"/>
    </xf>
    <xf numFmtId="0" fontId="26" fillId="0" borderId="1" xfId="0" applyFont="1" applyFill="1" applyBorder="1" applyAlignment="1">
      <alignment horizontal="distributed" vertical="center"/>
    </xf>
    <xf numFmtId="0" fontId="2" fillId="0" borderId="0" xfId="0" applyFont="1" applyFill="1">
      <alignment vertical="center"/>
    </xf>
    <xf numFmtId="176" fontId="2" fillId="0" borderId="0" xfId="0" applyNumberFormat="1" applyFont="1" applyFill="1">
      <alignment vertical="center"/>
    </xf>
    <xf numFmtId="176" fontId="4" fillId="4" borderId="36" xfId="0" applyNumberFormat="1" applyFont="1" applyFill="1" applyBorder="1" applyAlignment="1">
      <alignment vertical="center"/>
    </xf>
    <xf numFmtId="0" fontId="50" fillId="7" borderId="1" xfId="1008" applyNumberFormat="1" applyFont="1" applyFill="1" applyBorder="1" applyAlignment="1" applyProtection="1">
      <alignment horizontal="right" vertical="center"/>
    </xf>
    <xf numFmtId="0" fontId="50" fillId="7" borderId="3" xfId="1008" applyNumberFormat="1" applyFont="1" applyFill="1" applyBorder="1" applyAlignment="1" applyProtection="1">
      <alignment horizontal="right" vertical="center"/>
    </xf>
    <xf numFmtId="0" fontId="50" fillId="7" borderId="1" xfId="1009" applyNumberFormat="1" applyFont="1" applyFill="1" applyBorder="1" applyAlignment="1" applyProtection="1">
      <alignment horizontal="right" vertical="center"/>
    </xf>
    <xf numFmtId="0" fontId="50" fillId="7" borderId="1" xfId="1010" applyNumberFormat="1" applyFont="1" applyFill="1" applyBorder="1" applyAlignment="1" applyProtection="1">
      <alignment horizontal="right" vertical="center"/>
    </xf>
    <xf numFmtId="176" fontId="4" fillId="4" borderId="105" xfId="0" applyNumberFormat="1" applyFont="1" applyFill="1" applyBorder="1" applyAlignment="1">
      <alignment vertical="center"/>
    </xf>
    <xf numFmtId="10" fontId="2" fillId="0" borderId="99" xfId="0" applyNumberFormat="1" applyFont="1" applyFill="1" applyBorder="1" applyAlignment="1">
      <alignment vertical="center"/>
    </xf>
    <xf numFmtId="0" fontId="14" fillId="4" borderId="30" xfId="0" applyFont="1" applyFill="1" applyBorder="1" applyAlignment="1">
      <alignment horizontal="center" vertical="center"/>
    </xf>
    <xf numFmtId="0" fontId="14" fillId="0" borderId="14" xfId="0" applyFont="1" applyFill="1" applyBorder="1" applyAlignment="1">
      <alignment vertical="center"/>
    </xf>
    <xf numFmtId="0" fontId="14" fillId="0" borderId="16" xfId="0" applyFont="1" applyFill="1" applyBorder="1" applyAlignment="1">
      <alignment horizontal="center" vertical="center"/>
    </xf>
    <xf numFmtId="176" fontId="4" fillId="0" borderId="24" xfId="0" applyNumberFormat="1" applyFont="1" applyFill="1" applyBorder="1" applyAlignment="1">
      <alignment vertical="center"/>
    </xf>
    <xf numFmtId="0" fontId="51" fillId="7" borderId="1" xfId="1001" applyNumberFormat="1" applyFont="1" applyFill="1" applyBorder="1" applyAlignment="1" applyProtection="1">
      <alignment horizontal="right" vertical="center"/>
    </xf>
    <xf numFmtId="0" fontId="51" fillId="7" borderId="3" xfId="1001" applyNumberFormat="1" applyFont="1" applyFill="1" applyBorder="1" applyAlignment="1" applyProtection="1">
      <alignment horizontal="right" vertical="center"/>
    </xf>
    <xf numFmtId="0" fontId="4" fillId="0" borderId="15" xfId="0" applyNumberFormat="1" applyFont="1" applyFill="1" applyBorder="1" applyAlignment="1">
      <alignment vertical="center"/>
    </xf>
    <xf numFmtId="0" fontId="4" fillId="4" borderId="29" xfId="0" applyFont="1" applyFill="1" applyBorder="1" applyAlignment="1">
      <alignment horizontal="center"/>
    </xf>
    <xf numFmtId="0" fontId="51" fillId="7" borderId="1" xfId="798" applyNumberFormat="1" applyFont="1" applyFill="1" applyBorder="1" applyAlignment="1" applyProtection="1">
      <alignment horizontal="right" vertical="center"/>
    </xf>
    <xf numFmtId="0" fontId="4" fillId="4" borderId="102" xfId="0" applyFont="1" applyFill="1" applyBorder="1" applyAlignment="1">
      <alignment horizontal="center"/>
    </xf>
    <xf numFmtId="0" fontId="51" fillId="7" borderId="5" xfId="798" applyNumberFormat="1" applyFont="1" applyFill="1" applyBorder="1" applyAlignment="1" applyProtection="1">
      <alignment horizontal="right" vertical="center"/>
    </xf>
    <xf numFmtId="0" fontId="14" fillId="0" borderId="7" xfId="0" applyFont="1" applyFill="1" applyBorder="1" applyAlignment="1">
      <alignment horizontal="center" vertical="center"/>
    </xf>
    <xf numFmtId="0" fontId="14" fillId="0" borderId="12" xfId="0" applyFont="1" applyFill="1" applyBorder="1" applyAlignment="1">
      <alignment horizontal="center" vertical="center"/>
    </xf>
    <xf numFmtId="0" fontId="14" fillId="4" borderId="8" xfId="0" applyFont="1" applyFill="1" applyBorder="1" applyAlignment="1">
      <alignment vertical="center"/>
    </xf>
    <xf numFmtId="0" fontId="14" fillId="4" borderId="8"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10" fontId="2" fillId="4" borderId="105" xfId="0" applyNumberFormat="1" applyFont="1" applyFill="1" applyBorder="1" applyAlignment="1">
      <alignment vertical="center"/>
    </xf>
    <xf numFmtId="176" fontId="2" fillId="0" borderId="105" xfId="0" applyNumberFormat="1" applyFont="1" applyFill="1" applyBorder="1" applyAlignment="1">
      <alignment vertical="center"/>
    </xf>
    <xf numFmtId="0" fontId="2" fillId="0" borderId="88" xfId="0" applyFont="1" applyFill="1" applyBorder="1">
      <alignment vertical="center"/>
    </xf>
    <xf numFmtId="0" fontId="2" fillId="0" borderId="0" xfId="0" applyFont="1" applyAlignment="1"/>
    <xf numFmtId="10" fontId="4" fillId="10" borderId="43" xfId="0" applyNumberFormat="1" applyFont="1" applyFill="1" applyBorder="1" applyAlignment="1">
      <alignment horizontal="right" vertical="center"/>
    </xf>
    <xf numFmtId="10" fontId="4" fillId="10" borderId="5" xfId="0" applyNumberFormat="1" applyFont="1" applyFill="1" applyBorder="1" applyAlignment="1">
      <alignment horizontal="right" vertical="center"/>
    </xf>
    <xf numFmtId="10" fontId="29" fillId="13" borderId="97" xfId="474" applyNumberFormat="1" applyFont="1" applyFill="1" applyBorder="1" applyAlignment="1">
      <alignment horizontal="right" vertical="center"/>
    </xf>
    <xf numFmtId="10" fontId="29" fillId="13" borderId="4" xfId="474" applyNumberFormat="1" applyFont="1" applyFill="1" applyBorder="1" applyAlignment="1">
      <alignment horizontal="right" vertical="center"/>
    </xf>
    <xf numFmtId="10" fontId="29" fillId="12" borderId="97" xfId="474" applyNumberFormat="1" applyFont="1" applyFill="1" applyBorder="1" applyAlignment="1">
      <alignment horizontal="right" vertical="center"/>
    </xf>
    <xf numFmtId="176" fontId="0" fillId="3" borderId="1" xfId="0" applyNumberFormat="1" applyFill="1" applyBorder="1">
      <alignment vertical="center"/>
    </xf>
    <xf numFmtId="176" fontId="0" fillId="6" borderId="1" xfId="0" applyNumberFormat="1" applyFill="1" applyBorder="1">
      <alignment vertical="center"/>
    </xf>
    <xf numFmtId="176" fontId="0" fillId="0" borderId="1" xfId="0" applyNumberFormat="1" applyBorder="1">
      <alignment vertical="center"/>
    </xf>
    <xf numFmtId="176" fontId="5" fillId="3" borderId="1" xfId="0" applyNumberFormat="1" applyFont="1" applyFill="1" applyBorder="1" applyAlignment="1">
      <alignment horizontal="right" vertical="center"/>
    </xf>
    <xf numFmtId="176" fontId="5" fillId="0" borderId="1" xfId="0" applyNumberFormat="1" applyFont="1" applyFill="1" applyBorder="1" applyAlignment="1">
      <alignment horizontal="right" vertical="center"/>
    </xf>
    <xf numFmtId="176" fontId="0" fillId="0" borderId="1" xfId="0" applyNumberFormat="1" applyFill="1" applyBorder="1">
      <alignment vertical="center"/>
    </xf>
    <xf numFmtId="10" fontId="0" fillId="0" borderId="0" xfId="0" applyNumberFormat="1">
      <alignment vertical="center"/>
    </xf>
    <xf numFmtId="10" fontId="8" fillId="3" borderId="1" xfId="0" applyNumberFormat="1" applyFont="1" applyFill="1" applyBorder="1" applyAlignment="1">
      <alignment horizontal="center" vertical="center"/>
    </xf>
    <xf numFmtId="0" fontId="4" fillId="0" borderId="1" xfId="0" applyFont="1" applyFill="1" applyBorder="1" applyAlignment="1">
      <alignment horizontal="distributed" vertical="center"/>
    </xf>
    <xf numFmtId="0" fontId="0" fillId="0" borderId="0" xfId="0" applyNumberFormat="1">
      <alignment vertical="center"/>
    </xf>
    <xf numFmtId="0" fontId="6" fillId="0" borderId="1" xfId="0" applyNumberFormat="1" applyFont="1" applyFill="1" applyBorder="1" applyAlignment="1">
      <alignment horizontal="center" vertical="center"/>
    </xf>
    <xf numFmtId="0" fontId="0" fillId="0" borderId="1" xfId="0" applyNumberFormat="1" applyBorder="1">
      <alignment vertical="center"/>
    </xf>
    <xf numFmtId="176" fontId="4" fillId="0" borderId="1" xfId="0" applyNumberFormat="1" applyFont="1" applyBorder="1">
      <alignment vertical="center"/>
    </xf>
    <xf numFmtId="176" fontId="4" fillId="3" borderId="1" xfId="0" applyNumberFormat="1" applyFont="1" applyFill="1" applyBorder="1">
      <alignment vertical="center"/>
    </xf>
    <xf numFmtId="4" fontId="0" fillId="3" borderId="1" xfId="0" applyNumberFormat="1" applyFill="1" applyBorder="1" applyAlignment="1">
      <alignment horizontal="right" vertical="center"/>
    </xf>
    <xf numFmtId="4" fontId="2" fillId="0" borderId="1" xfId="468" applyNumberFormat="1" applyFont="1" applyFill="1" applyBorder="1" applyAlignment="1">
      <alignment horizontal="right" vertical="center"/>
    </xf>
    <xf numFmtId="0" fontId="53" fillId="0" borderId="0" xfId="0" applyFont="1">
      <alignment vertical="center"/>
    </xf>
    <xf numFmtId="0" fontId="26" fillId="0" borderId="52" xfId="0" applyFont="1" applyFill="1" applyBorder="1" applyAlignment="1">
      <alignment horizontal="distributed" vertical="center"/>
    </xf>
    <xf numFmtId="0" fontId="26" fillId="0" borderId="53" xfId="0" applyFont="1" applyFill="1" applyBorder="1" applyAlignment="1">
      <alignment horizontal="distributed" vertical="center"/>
    </xf>
    <xf numFmtId="176" fontId="0" fillId="6" borderId="1" xfId="0" applyNumberFormat="1" applyFill="1" applyBorder="1" applyAlignment="1">
      <alignment horizontal="right" vertical="center"/>
    </xf>
    <xf numFmtId="10" fontId="22" fillId="13" borderId="96" xfId="474" applyNumberFormat="1" applyFont="1" applyFill="1" applyBorder="1" applyAlignment="1">
      <alignment horizontal="right" vertical="center"/>
    </xf>
    <xf numFmtId="10" fontId="53" fillId="3" borderId="1" xfId="0" applyNumberFormat="1" applyFont="1" applyFill="1" applyBorder="1" applyAlignment="1">
      <alignment horizontal="right" vertical="center"/>
    </xf>
    <xf numFmtId="0" fontId="53" fillId="0" borderId="1" xfId="0" applyFont="1" applyFill="1" applyBorder="1">
      <alignment vertical="center"/>
    </xf>
    <xf numFmtId="10" fontId="53" fillId="0" borderId="1" xfId="0" applyNumberFormat="1" applyFont="1" applyFill="1" applyBorder="1" applyAlignment="1">
      <alignment horizontal="right" vertical="center"/>
    </xf>
    <xf numFmtId="176" fontId="53" fillId="3" borderId="1" xfId="0" applyNumberFormat="1" applyFont="1" applyFill="1" applyBorder="1">
      <alignment vertical="center"/>
    </xf>
    <xf numFmtId="176" fontId="53" fillId="0" borderId="1" xfId="0" applyNumberFormat="1" applyFont="1" applyBorder="1">
      <alignment vertical="center"/>
    </xf>
    <xf numFmtId="10" fontId="53" fillId="3" borderId="1" xfId="0" applyNumberFormat="1" applyFont="1" applyFill="1" applyBorder="1">
      <alignment vertical="center"/>
    </xf>
    <xf numFmtId="0" fontId="27" fillId="0" borderId="53" xfId="0" applyFont="1" applyFill="1" applyBorder="1" applyAlignment="1">
      <alignment horizontal="distributed" vertical="center"/>
    </xf>
    <xf numFmtId="0" fontId="4" fillId="3" borderId="1" xfId="0" applyFont="1" applyFill="1" applyBorder="1" applyAlignment="1">
      <alignment horizontal="center" vertical="center"/>
    </xf>
    <xf numFmtId="0" fontId="4" fillId="0" borderId="1" xfId="0" applyFont="1" applyFill="1" applyBorder="1" applyAlignment="1">
      <alignment horizontal="center" vertical="center"/>
    </xf>
    <xf numFmtId="176" fontId="29" fillId="12" borderId="17" xfId="474" applyNumberFormat="1" applyFont="1" applyFill="1" applyBorder="1" applyAlignment="1">
      <alignment horizontal="right" vertical="center"/>
    </xf>
    <xf numFmtId="176" fontId="4" fillId="0" borderId="0" xfId="0" applyNumberFormat="1" applyFont="1">
      <alignment vertical="center"/>
    </xf>
    <xf numFmtId="176" fontId="51" fillId="7" borderId="1" xfId="1007" applyNumberFormat="1" applyFont="1" applyFill="1" applyBorder="1" applyAlignment="1" applyProtection="1">
      <alignment horizontal="right" vertical="center"/>
    </xf>
    <xf numFmtId="176" fontId="51" fillId="7" borderId="1" xfId="1002" applyNumberFormat="1" applyFont="1" applyFill="1" applyBorder="1" applyAlignment="1" applyProtection="1">
      <alignment horizontal="right" vertical="center"/>
    </xf>
    <xf numFmtId="176" fontId="51" fillId="7" borderId="3" xfId="1002" applyNumberFormat="1" applyFont="1" applyFill="1" applyBorder="1" applyAlignment="1" applyProtection="1">
      <alignment horizontal="right" vertical="center"/>
    </xf>
    <xf numFmtId="176" fontId="51" fillId="7" borderId="1" xfId="798" applyNumberFormat="1" applyFont="1" applyFill="1" applyBorder="1" applyAlignment="1" applyProtection="1">
      <alignment horizontal="right" vertical="center"/>
    </xf>
    <xf numFmtId="176" fontId="51" fillId="7" borderId="1" xfId="1003" applyNumberFormat="1" applyFont="1" applyFill="1" applyBorder="1" applyAlignment="1" applyProtection="1">
      <alignment horizontal="right" vertical="center"/>
    </xf>
    <xf numFmtId="176" fontId="51" fillId="7" borderId="1" xfId="1004" applyNumberFormat="1" applyFont="1" applyFill="1" applyBorder="1" applyAlignment="1" applyProtection="1">
      <alignment horizontal="right" vertical="center"/>
    </xf>
    <xf numFmtId="176" fontId="51" fillId="7" borderId="1" xfId="1005" applyNumberFormat="1" applyFont="1" applyFill="1" applyBorder="1" applyAlignment="1" applyProtection="1">
      <alignment horizontal="right" vertical="center"/>
    </xf>
    <xf numFmtId="176" fontId="51" fillId="7" borderId="1" xfId="1006" applyNumberFormat="1" applyFont="1" applyFill="1" applyBorder="1" applyAlignment="1" applyProtection="1">
      <alignment horizontal="right" vertical="center"/>
    </xf>
    <xf numFmtId="176" fontId="51" fillId="7" borderId="5" xfId="798" applyNumberFormat="1" applyFont="1" applyFill="1" applyBorder="1" applyAlignment="1" applyProtection="1">
      <alignment horizontal="right" vertical="center"/>
    </xf>
    <xf numFmtId="176" fontId="4" fillId="0" borderId="1" xfId="0" applyNumberFormat="1" applyFont="1" applyBorder="1" applyAlignment="1">
      <alignment horizontal="right" vertical="center"/>
    </xf>
    <xf numFmtId="176"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right" vertical="center"/>
    </xf>
    <xf numFmtId="0" fontId="51" fillId="7" borderId="3" xfId="798" applyNumberFormat="1" applyFont="1" applyFill="1" applyBorder="1" applyAlignment="1" applyProtection="1">
      <alignment horizontal="right" vertical="center"/>
    </xf>
    <xf numFmtId="0" fontId="5" fillId="0" borderId="53" xfId="0" applyFont="1" applyFill="1" applyBorder="1" applyAlignment="1">
      <alignment horizontal="distributed" vertical="center"/>
    </xf>
    <xf numFmtId="176" fontId="53" fillId="3" borderId="1" xfId="0" applyNumberFormat="1" applyFont="1" applyFill="1" applyBorder="1" applyAlignment="1">
      <alignment horizontal="right" vertical="center"/>
    </xf>
    <xf numFmtId="176" fontId="53" fillId="0" borderId="1" xfId="0" applyNumberFormat="1" applyFont="1" applyFill="1" applyBorder="1" applyAlignment="1">
      <alignment horizontal="right" vertical="center"/>
    </xf>
    <xf numFmtId="176" fontId="26" fillId="3" borderId="48" xfId="0" applyNumberFormat="1" applyFont="1" applyFill="1" applyBorder="1" applyAlignment="1">
      <alignment horizontal="right" vertical="center"/>
    </xf>
    <xf numFmtId="176" fontId="53" fillId="0" borderId="1" xfId="0" applyNumberFormat="1" applyFont="1" applyBorder="1" applyAlignment="1">
      <alignment horizontal="right" vertical="center"/>
    </xf>
    <xf numFmtId="10" fontId="53" fillId="0" borderId="1" xfId="0" applyNumberFormat="1" applyFont="1" applyBorder="1" applyAlignment="1">
      <alignment horizontal="right" vertical="center"/>
    </xf>
    <xf numFmtId="176" fontId="53" fillId="3" borderId="1" xfId="0" applyNumberFormat="1" applyFont="1" applyFill="1" applyBorder="1" applyAlignment="1">
      <alignment horizontal="center" vertical="center"/>
    </xf>
    <xf numFmtId="10" fontId="53" fillId="10" borderId="1" xfId="0" applyNumberFormat="1" applyFont="1" applyFill="1" applyBorder="1" applyAlignment="1">
      <alignment horizontal="center" vertical="center"/>
    </xf>
    <xf numFmtId="176" fontId="26" fillId="3" borderId="2" xfId="0" applyNumberFormat="1" applyFont="1" applyFill="1" applyBorder="1">
      <alignment vertical="center"/>
    </xf>
    <xf numFmtId="176" fontId="4" fillId="3" borderId="2" xfId="0" applyNumberFormat="1" applyFont="1" applyFill="1" applyBorder="1">
      <alignment vertical="center"/>
    </xf>
    <xf numFmtId="176" fontId="4" fillId="6" borderId="2" xfId="0" applyNumberFormat="1" applyFont="1" applyFill="1" applyBorder="1">
      <alignment vertical="center"/>
    </xf>
    <xf numFmtId="0" fontId="51" fillId="0" borderId="53" xfId="0" applyFont="1" applyFill="1" applyBorder="1" applyAlignment="1">
      <alignment horizontal="distributed" vertical="center"/>
    </xf>
    <xf numFmtId="176" fontId="4" fillId="3" borderId="23" xfId="0" applyNumberFormat="1" applyFont="1" applyFill="1" applyBorder="1" applyAlignment="1">
      <alignment horizontal="right" vertical="center"/>
    </xf>
    <xf numFmtId="10" fontId="4" fillId="3" borderId="3" xfId="0" applyNumberFormat="1" applyFont="1" applyFill="1" applyBorder="1" applyAlignment="1">
      <alignment horizontal="right" vertical="center"/>
    </xf>
    <xf numFmtId="0" fontId="4" fillId="0" borderId="3" xfId="0" applyFont="1" applyFill="1" applyBorder="1" applyAlignment="1">
      <alignment horizontal="right" vertical="center"/>
    </xf>
    <xf numFmtId="176" fontId="4" fillId="3" borderId="3" xfId="0" applyNumberFormat="1" applyFont="1" applyFill="1" applyBorder="1" applyAlignment="1">
      <alignment horizontal="right" vertical="center"/>
    </xf>
    <xf numFmtId="176" fontId="4" fillId="0" borderId="3" xfId="0" applyNumberFormat="1" applyFont="1" applyBorder="1">
      <alignment vertical="center"/>
    </xf>
    <xf numFmtId="10" fontId="4" fillId="3" borderId="3" xfId="0" applyNumberFormat="1" applyFont="1" applyFill="1" applyBorder="1">
      <alignment vertical="center"/>
    </xf>
    <xf numFmtId="0" fontId="4"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7" xfId="0" applyFont="1" applyFill="1" applyBorder="1" applyAlignment="1">
      <alignment horizontal="center" vertical="center"/>
    </xf>
    <xf numFmtId="0" fontId="8" fillId="0" borderId="7" xfId="0" applyFont="1" applyFill="1" applyBorder="1" applyAlignment="1">
      <alignment horizontal="center" vertical="center"/>
    </xf>
    <xf numFmtId="0" fontId="6" fillId="0" borderId="7" xfId="0" applyFont="1" applyBorder="1" applyAlignment="1">
      <alignment horizontal="center" vertical="center"/>
    </xf>
    <xf numFmtId="0" fontId="8" fillId="3" borderId="7" xfId="0" applyFont="1" applyFill="1" applyBorder="1" applyAlignment="1">
      <alignment horizontal="center" vertical="center"/>
    </xf>
    <xf numFmtId="176" fontId="4" fillId="0" borderId="3" xfId="0" applyNumberFormat="1" applyFont="1" applyBorder="1" applyAlignment="1">
      <alignment horizontal="right" vertical="center"/>
    </xf>
    <xf numFmtId="10" fontId="4" fillId="0" borderId="3" xfId="0" applyNumberFormat="1" applyFont="1" applyBorder="1" applyAlignment="1">
      <alignment horizontal="right" vertical="center"/>
    </xf>
    <xf numFmtId="176" fontId="4" fillId="0" borderId="3" xfId="0" applyNumberFormat="1" applyFont="1" applyFill="1" applyBorder="1" applyAlignment="1">
      <alignment horizontal="right" vertical="center"/>
    </xf>
    <xf numFmtId="0" fontId="2" fillId="3" borderId="7" xfId="0" applyFont="1" applyFill="1" applyBorder="1" applyAlignment="1">
      <alignment horizontal="center" vertical="center"/>
    </xf>
    <xf numFmtId="0" fontId="2" fillId="0" borderId="7" xfId="0" applyFont="1" applyFill="1" applyBorder="1" applyAlignment="1">
      <alignment horizontal="center" vertical="center"/>
    </xf>
    <xf numFmtId="0" fontId="31" fillId="0" borderId="0" xfId="474" applyFont="1" applyFill="1" applyAlignment="1">
      <alignment horizontal="left" vertical="center"/>
    </xf>
    <xf numFmtId="0" fontId="29" fillId="13" borderId="91" xfId="474" applyFont="1" applyFill="1" applyBorder="1" applyAlignment="1">
      <alignment horizontal="center" vertical="center" wrapText="1"/>
    </xf>
    <xf numFmtId="0" fontId="29" fillId="13" borderId="92" xfId="474" applyFont="1" applyFill="1" applyBorder="1" applyAlignment="1">
      <alignment horizontal="center" vertical="center" wrapText="1"/>
    </xf>
    <xf numFmtId="0" fontId="29" fillId="13" borderId="93" xfId="474" applyFont="1" applyFill="1" applyBorder="1" applyAlignment="1">
      <alignment horizontal="center" vertical="center" wrapText="1"/>
    </xf>
    <xf numFmtId="0" fontId="54" fillId="13" borderId="94" xfId="474" applyFont="1" applyFill="1" applyBorder="1" applyAlignment="1">
      <alignment horizontal="center" vertical="center" wrapText="1"/>
    </xf>
    <xf numFmtId="0" fontId="54" fillId="13" borderId="70" xfId="474" applyFont="1" applyFill="1" applyBorder="1" applyAlignment="1">
      <alignment horizontal="center" vertical="center" wrapText="1"/>
    </xf>
    <xf numFmtId="0" fontId="54" fillId="13" borderId="98" xfId="474" applyFont="1" applyFill="1" applyBorder="1" applyAlignment="1">
      <alignment horizontal="center" vertical="center" wrapText="1"/>
    </xf>
    <xf numFmtId="0" fontId="31" fillId="13" borderId="94" xfId="474" applyFont="1" applyFill="1" applyBorder="1" applyAlignment="1">
      <alignment horizontal="center" vertical="center" wrapText="1"/>
    </xf>
    <xf numFmtId="0" fontId="31" fillId="13" borderId="70" xfId="474" applyFont="1" applyFill="1" applyBorder="1" applyAlignment="1">
      <alignment horizontal="center" vertical="center" wrapText="1"/>
    </xf>
    <xf numFmtId="0" fontId="31" fillId="13" borderId="98" xfId="474" applyFont="1" applyFill="1" applyBorder="1" applyAlignment="1">
      <alignment horizontal="center" vertical="center" wrapText="1"/>
    </xf>
    <xf numFmtId="0" fontId="29" fillId="13" borderId="63" xfId="474" applyFont="1" applyFill="1" applyBorder="1" applyAlignment="1">
      <alignment horizontal="center" vertical="center" wrapText="1"/>
    </xf>
    <xf numFmtId="0" fontId="29" fillId="13" borderId="24" xfId="474" applyFont="1" applyFill="1" applyBorder="1" applyAlignment="1">
      <alignment horizontal="center" vertical="center" wrapText="1"/>
    </xf>
    <xf numFmtId="0" fontId="29" fillId="13" borderId="90" xfId="474" applyFont="1" applyFill="1" applyBorder="1" applyAlignment="1">
      <alignment horizontal="center" vertical="center" wrapText="1"/>
    </xf>
    <xf numFmtId="0" fontId="29" fillId="13" borderId="2" xfId="474" applyFont="1" applyFill="1" applyBorder="1" applyAlignment="1">
      <alignment horizontal="center" vertical="center" wrapText="1"/>
    </xf>
    <xf numFmtId="0" fontId="29" fillId="13" borderId="61" xfId="474" applyFont="1" applyFill="1" applyBorder="1" applyAlignment="1">
      <alignment horizontal="center" vertical="center" wrapText="1"/>
    </xf>
    <xf numFmtId="0" fontId="29" fillId="13" borderId="1" xfId="474" applyFont="1" applyFill="1" applyBorder="1" applyAlignment="1">
      <alignment horizontal="center" vertical="center" wrapText="1"/>
    </xf>
    <xf numFmtId="0" fontId="32" fillId="13" borderId="61" xfId="474" applyFont="1" applyFill="1" applyBorder="1" applyAlignment="1">
      <alignment horizontal="center" vertical="center" wrapText="1"/>
    </xf>
    <xf numFmtId="0" fontId="32" fillId="13" borderId="1" xfId="474" applyFont="1" applyFill="1" applyBorder="1" applyAlignment="1">
      <alignment horizontal="center" vertical="center" wrapText="1"/>
    </xf>
    <xf numFmtId="0" fontId="22" fillId="13" borderId="90" xfId="474" applyFont="1" applyFill="1" applyBorder="1" applyAlignment="1">
      <alignment horizontal="center" vertical="center" wrapText="1"/>
    </xf>
    <xf numFmtId="0" fontId="30" fillId="0" borderId="0" xfId="474" applyFont="1" applyFill="1" applyBorder="1" applyAlignment="1">
      <alignment horizontal="center" vertical="center"/>
    </xf>
    <xf numFmtId="0" fontId="29" fillId="13" borderId="89" xfId="474" applyFont="1" applyFill="1" applyBorder="1" applyAlignment="1">
      <alignment horizontal="center" vertical="center" wrapText="1"/>
    </xf>
    <xf numFmtId="0" fontId="29" fillId="13" borderId="66" xfId="474" applyFont="1" applyFill="1" applyBorder="1" applyAlignment="1">
      <alignment horizontal="center" vertical="center" wrapText="1"/>
    </xf>
    <xf numFmtId="0" fontId="22" fillId="13" borderId="89" xfId="474" applyFont="1" applyFill="1" applyBorder="1" applyAlignment="1">
      <alignment horizontal="center" vertical="center" wrapText="1"/>
    </xf>
    <xf numFmtId="0" fontId="22" fillId="13" borderId="66" xfId="474" applyFont="1" applyFill="1" applyBorder="1" applyAlignment="1">
      <alignment horizontal="center" vertical="center" wrapText="1"/>
    </xf>
    <xf numFmtId="0" fontId="32" fillId="13" borderId="89" xfId="474" applyFont="1" applyFill="1" applyBorder="1" applyAlignment="1">
      <alignment horizontal="center" vertical="center" wrapText="1"/>
    </xf>
    <xf numFmtId="0" fontId="32" fillId="13" borderId="66" xfId="474" applyFont="1" applyFill="1" applyBorder="1" applyAlignment="1">
      <alignment horizontal="center" vertical="center" wrapText="1"/>
    </xf>
    <xf numFmtId="0" fontId="29" fillId="12" borderId="91" xfId="474" applyFont="1" applyFill="1" applyBorder="1" applyAlignment="1">
      <alignment horizontal="center" vertical="center" wrapText="1"/>
    </xf>
    <xf numFmtId="0" fontId="29" fillId="12" borderId="92" xfId="474" applyFont="1" applyFill="1" applyBorder="1" applyAlignment="1">
      <alignment horizontal="center" vertical="center" wrapText="1"/>
    </xf>
    <xf numFmtId="0" fontId="29" fillId="12" borderId="93" xfId="474" applyFont="1" applyFill="1" applyBorder="1" applyAlignment="1">
      <alignment horizontal="center" vertical="center" wrapText="1"/>
    </xf>
    <xf numFmtId="0" fontId="54" fillId="12" borderId="94" xfId="474" applyFont="1" applyFill="1" applyBorder="1" applyAlignment="1">
      <alignment horizontal="center" vertical="center" wrapText="1"/>
    </xf>
    <xf numFmtId="0" fontId="54" fillId="12" borderId="70" xfId="474" applyFont="1" applyFill="1" applyBorder="1" applyAlignment="1">
      <alignment horizontal="center" vertical="center" wrapText="1"/>
    </xf>
    <xf numFmtId="0" fontId="54" fillId="12" borderId="98" xfId="474" applyFont="1" applyFill="1" applyBorder="1" applyAlignment="1">
      <alignment horizontal="center" vertical="center" wrapText="1"/>
    </xf>
    <xf numFmtId="0" fontId="31" fillId="12" borderId="94" xfId="474" applyFont="1" applyFill="1" applyBorder="1" applyAlignment="1">
      <alignment horizontal="center" vertical="center" wrapText="1"/>
    </xf>
    <xf numFmtId="0" fontId="31" fillId="12" borderId="70" xfId="474" applyFont="1" applyFill="1" applyBorder="1" applyAlignment="1">
      <alignment horizontal="center" vertical="center" wrapText="1"/>
    </xf>
    <xf numFmtId="0" fontId="31" fillId="12" borderId="98" xfId="474" applyFont="1" applyFill="1" applyBorder="1" applyAlignment="1">
      <alignment horizontal="center" vertical="center" wrapText="1"/>
    </xf>
    <xf numFmtId="0" fontId="29" fillId="12" borderId="90" xfId="474" applyFont="1" applyFill="1" applyBorder="1" applyAlignment="1">
      <alignment horizontal="center" vertical="center" wrapText="1"/>
    </xf>
    <xf numFmtId="0" fontId="29" fillId="12" borderId="2" xfId="474" applyFont="1" applyFill="1" applyBorder="1" applyAlignment="1">
      <alignment horizontal="center" vertical="center" wrapText="1"/>
    </xf>
    <xf numFmtId="0" fontId="29" fillId="12" borderId="63" xfId="474" applyFont="1" applyFill="1" applyBorder="1" applyAlignment="1">
      <alignment horizontal="center" vertical="center" wrapText="1"/>
    </xf>
    <xf numFmtId="0" fontId="29" fillId="12" borderId="24" xfId="474" applyFont="1" applyFill="1" applyBorder="1" applyAlignment="1">
      <alignment horizontal="center" vertical="center" wrapText="1"/>
    </xf>
    <xf numFmtId="0" fontId="29" fillId="12" borderId="61" xfId="474" applyFont="1" applyFill="1" applyBorder="1" applyAlignment="1">
      <alignment horizontal="center" vertical="center" wrapText="1"/>
    </xf>
    <xf numFmtId="0" fontId="29" fillId="12" borderId="1" xfId="474" applyFont="1" applyFill="1" applyBorder="1" applyAlignment="1">
      <alignment horizontal="center" vertical="center" wrapText="1"/>
    </xf>
    <xf numFmtId="0" fontId="32" fillId="12" borderId="61" xfId="474" applyFont="1" applyFill="1" applyBorder="1" applyAlignment="1">
      <alignment horizontal="center" vertical="center" wrapText="1"/>
    </xf>
    <xf numFmtId="0" fontId="32" fillId="12" borderId="1" xfId="474" applyFont="1" applyFill="1" applyBorder="1" applyAlignment="1">
      <alignment horizontal="center" vertical="center" wrapText="1"/>
    </xf>
    <xf numFmtId="0" fontId="29" fillId="12" borderId="89" xfId="474" applyFont="1" applyFill="1" applyBorder="1" applyAlignment="1">
      <alignment horizontal="center" vertical="center" wrapText="1"/>
    </xf>
    <xf numFmtId="0" fontId="29" fillId="12" borderId="66" xfId="474" applyFont="1" applyFill="1" applyBorder="1" applyAlignment="1">
      <alignment horizontal="center" vertical="center" wrapText="1"/>
    </xf>
    <xf numFmtId="0" fontId="32" fillId="12" borderId="89" xfId="474" applyFont="1" applyFill="1" applyBorder="1" applyAlignment="1">
      <alignment horizontal="center" vertical="center" wrapText="1"/>
    </xf>
    <xf numFmtId="0" fontId="32" fillId="12" borderId="66" xfId="474" applyFont="1" applyFill="1" applyBorder="1" applyAlignment="1">
      <alignment horizontal="center" vertical="center" wrapText="1"/>
    </xf>
    <xf numFmtId="0" fontId="29" fillId="11" borderId="85" xfId="474" applyFont="1" applyFill="1" applyBorder="1" applyAlignment="1">
      <alignment horizontal="center" vertical="center" wrapText="1"/>
    </xf>
    <xf numFmtId="0" fontId="29" fillId="11" borderId="5" xfId="474" applyFont="1" applyFill="1" applyBorder="1" applyAlignment="1">
      <alignment horizontal="center" vertical="center" wrapText="1"/>
    </xf>
    <xf numFmtId="0" fontId="30" fillId="0" borderId="88" xfId="474" applyFont="1" applyFill="1" applyBorder="1" applyAlignment="1">
      <alignment horizontal="center" vertical="center"/>
    </xf>
    <xf numFmtId="0" fontId="29" fillId="11" borderId="89" xfId="474" applyFont="1" applyFill="1" applyBorder="1" applyAlignment="1">
      <alignment horizontal="center" vertical="center" wrapText="1"/>
    </xf>
    <xf numFmtId="0" fontId="29" fillId="11" borderId="66" xfId="474" applyFont="1" applyFill="1" applyBorder="1" applyAlignment="1">
      <alignment horizontal="center" vertical="center" wrapText="1"/>
    </xf>
    <xf numFmtId="0" fontId="29" fillId="11" borderId="61" xfId="474" applyFont="1" applyFill="1" applyBorder="1" applyAlignment="1">
      <alignment horizontal="center" vertical="center" wrapText="1"/>
    </xf>
    <xf numFmtId="0" fontId="29" fillId="11" borderId="1" xfId="474" applyFont="1" applyFill="1" applyBorder="1" applyAlignment="1">
      <alignment horizontal="center" vertical="center" wrapText="1"/>
    </xf>
    <xf numFmtId="0" fontId="2" fillId="0" borderId="0" xfId="0" applyFont="1" applyFill="1" applyBorder="1" applyAlignment="1">
      <alignment horizontal="left"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5"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55"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4" fillId="3" borderId="27"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9"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0" fillId="0" borderId="58" xfId="0" applyBorder="1" applyAlignment="1">
      <alignment horizontal="center" vertical="center"/>
    </xf>
    <xf numFmtId="0" fontId="0" fillId="0" borderId="54" xfId="0" applyBorder="1" applyAlignment="1">
      <alignment horizontal="center" vertical="center"/>
    </xf>
    <xf numFmtId="0" fontId="4" fillId="3" borderId="56" xfId="0" applyFont="1" applyFill="1" applyBorder="1" applyAlignment="1">
      <alignment horizontal="center" vertical="center"/>
    </xf>
    <xf numFmtId="0" fontId="4" fillId="0" borderId="56"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Alignment="1">
      <alignment horizontal="left" vertical="center"/>
    </xf>
    <xf numFmtId="0" fontId="0" fillId="0" borderId="109" xfId="0" applyBorder="1" applyAlignment="1">
      <alignment horizontal="center" vertical="center"/>
    </xf>
    <xf numFmtId="0" fontId="4" fillId="0" borderId="8" xfId="0" applyFont="1" applyFill="1" applyBorder="1" applyAlignment="1">
      <alignment horizontal="center"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9" fillId="0" borderId="0" xfId="0" applyFont="1" applyFill="1" applyBorder="1" applyAlignment="1">
      <alignment horizontal="center" vertical="center"/>
    </xf>
    <xf numFmtId="0" fontId="0" fillId="4" borderId="78" xfId="0" applyFill="1" applyBorder="1" applyAlignment="1">
      <alignment horizontal="center" vertical="center"/>
    </xf>
    <xf numFmtId="0" fontId="0" fillId="4" borderId="79" xfId="0" applyFill="1" applyBorder="1" applyAlignment="1">
      <alignment horizontal="center" vertical="center"/>
    </xf>
    <xf numFmtId="0" fontId="11" fillId="0" borderId="82" xfId="0" applyFont="1" applyFill="1" applyBorder="1" applyAlignment="1">
      <alignment horizontal="center" vertical="center"/>
    </xf>
    <xf numFmtId="0" fontId="11" fillId="4" borderId="83" xfId="0" applyFont="1" applyFill="1" applyBorder="1" applyAlignment="1">
      <alignment horizontal="center" vertical="center"/>
    </xf>
    <xf numFmtId="0" fontId="11" fillId="4" borderId="62" xfId="0" applyFont="1" applyFill="1" applyBorder="1" applyAlignment="1">
      <alignment horizontal="center" vertical="center"/>
    </xf>
    <xf numFmtId="0" fontId="11" fillId="4" borderId="84"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77" xfId="0" applyFont="1" applyFill="1" applyBorder="1" applyAlignment="1">
      <alignment horizontal="center" vertical="center"/>
    </xf>
    <xf numFmtId="0" fontId="11" fillId="4" borderId="80" xfId="0" applyFont="1" applyFill="1" applyBorder="1" applyAlignment="1">
      <alignment horizontal="center" vertical="center" wrapText="1"/>
    </xf>
    <xf numFmtId="0" fontId="11" fillId="4" borderId="81" xfId="0" applyFont="1" applyFill="1" applyBorder="1" applyAlignment="1">
      <alignment horizontal="center" vertical="center"/>
    </xf>
    <xf numFmtId="0" fontId="11" fillId="0" borderId="75" xfId="0" applyFont="1" applyFill="1" applyBorder="1" applyAlignment="1">
      <alignment horizontal="center" vertical="center"/>
    </xf>
    <xf numFmtId="0" fontId="52" fillId="0" borderId="0"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79" xfId="0" applyFont="1" applyFill="1" applyBorder="1" applyAlignment="1">
      <alignment horizontal="center" vertical="center"/>
    </xf>
    <xf numFmtId="0" fontId="14" fillId="0" borderId="82" xfId="0" applyFont="1" applyFill="1" applyBorder="1" applyAlignment="1">
      <alignment horizontal="center" vertical="center"/>
    </xf>
    <xf numFmtId="0" fontId="14" fillId="4" borderId="83" xfId="0" applyFont="1" applyFill="1" applyBorder="1" applyAlignment="1">
      <alignment horizontal="center" vertical="center"/>
    </xf>
    <xf numFmtId="0" fontId="14" fillId="4" borderId="62" xfId="0" applyFont="1" applyFill="1" applyBorder="1" applyAlignment="1">
      <alignment horizontal="center" vertical="center"/>
    </xf>
    <xf numFmtId="0" fontId="14" fillId="4" borderId="84"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77" xfId="0" applyFont="1" applyFill="1" applyBorder="1" applyAlignment="1">
      <alignment horizontal="center" vertical="center"/>
    </xf>
    <xf numFmtId="0" fontId="14" fillId="4" borderId="80" xfId="0" applyFont="1" applyFill="1" applyBorder="1" applyAlignment="1">
      <alignment horizontal="center" vertical="center" wrapText="1"/>
    </xf>
    <xf numFmtId="0" fontId="14" fillId="4" borderId="81" xfId="0" applyFont="1" applyFill="1" applyBorder="1" applyAlignment="1">
      <alignment horizontal="center" vertical="center"/>
    </xf>
    <xf numFmtId="0" fontId="14" fillId="0" borderId="75"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69" xfId="0" applyFont="1" applyBorder="1" applyAlignment="1">
      <alignment horizontal="distributed" vertical="center" textRotation="180"/>
    </xf>
    <xf numFmtId="0" fontId="4" fillId="0" borderId="70" xfId="0" applyFont="1" applyBorder="1" applyAlignment="1">
      <alignment horizontal="distributed" vertical="center" textRotation="180"/>
    </xf>
    <xf numFmtId="0" fontId="7" fillId="0" borderId="0" xfId="0" applyFont="1" applyFill="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4" fillId="5" borderId="65" xfId="0" applyFont="1" applyFill="1" applyBorder="1" applyAlignment="1">
      <alignment horizontal="center" vertical="center"/>
    </xf>
    <xf numFmtId="0" fontId="4" fillId="5" borderId="66" xfId="0" applyFont="1" applyFill="1" applyBorder="1" applyAlignment="1">
      <alignment horizontal="center" vertical="center"/>
    </xf>
    <xf numFmtId="0" fontId="4" fillId="0" borderId="62" xfId="0" applyFont="1" applyFill="1" applyBorder="1" applyAlignment="1">
      <alignment horizontal="center" vertical="center"/>
    </xf>
    <xf numFmtId="0" fontId="4" fillId="5" borderId="62" xfId="0" applyFont="1" applyFill="1" applyBorder="1" applyAlignment="1">
      <alignment horizontal="center" vertical="center"/>
    </xf>
    <xf numFmtId="0" fontId="4" fillId="5" borderId="75" xfId="0" applyFont="1" applyFill="1" applyBorder="1" applyAlignment="1">
      <alignment horizontal="center" vertical="center"/>
    </xf>
    <xf numFmtId="0" fontId="0" fillId="0" borderId="0" xfId="0" applyBorder="1" applyAlignment="1">
      <alignment horizontal="center" vertical="center"/>
    </xf>
    <xf numFmtId="0" fontId="23" fillId="0" borderId="61" xfId="473" applyFont="1" applyFill="1" applyBorder="1" applyAlignment="1">
      <alignment horizontal="center" vertical="center"/>
    </xf>
    <xf numFmtId="0" fontId="23" fillId="0" borderId="87" xfId="473" applyFont="1" applyFill="1" applyBorder="1" applyAlignment="1">
      <alignment horizontal="center" vertical="center"/>
    </xf>
    <xf numFmtId="0" fontId="23" fillId="0" borderId="70" xfId="473" applyFont="1" applyFill="1" applyBorder="1" applyAlignment="1">
      <alignment horizontal="center" vertical="center"/>
    </xf>
    <xf numFmtId="0" fontId="23" fillId="0" borderId="76" xfId="473" applyFont="1" applyFill="1" applyBorder="1" applyAlignment="1">
      <alignment horizontal="center" vertical="center"/>
    </xf>
    <xf numFmtId="0" fontId="23" fillId="0" borderId="85" xfId="473" applyFont="1" applyFill="1" applyBorder="1" applyAlignment="1">
      <alignment horizontal="center" vertical="center"/>
    </xf>
    <xf numFmtId="0" fontId="23" fillId="0" borderId="61" xfId="473" applyFont="1" applyFill="1" applyBorder="1" applyAlignment="1">
      <alignment horizontal="center" vertical="center" wrapText="1"/>
    </xf>
    <xf numFmtId="0" fontId="21" fillId="0" borderId="0" xfId="473" applyFont="1" applyFill="1" applyAlignment="1">
      <alignment horizontal="center" vertical="center"/>
    </xf>
    <xf numFmtId="0" fontId="21" fillId="0" borderId="0" xfId="473" applyFont="1" applyFill="1" applyBorder="1" applyAlignment="1">
      <alignment horizontal="center" vertical="center"/>
    </xf>
    <xf numFmtId="0" fontId="1" fillId="0" borderId="71" xfId="473" applyFill="1" applyBorder="1" applyAlignment="1">
      <alignment horizontal="center" vertical="center"/>
    </xf>
    <xf numFmtId="0" fontId="1" fillId="0" borderId="72" xfId="473" applyFill="1" applyBorder="1" applyAlignment="1">
      <alignment horizontal="center" vertical="center"/>
    </xf>
    <xf numFmtId="0" fontId="1" fillId="0" borderId="73" xfId="473" applyFill="1" applyBorder="1" applyAlignment="1">
      <alignment horizontal="center" vertical="center"/>
    </xf>
    <xf numFmtId="0" fontId="1" fillId="0" borderId="74" xfId="473" applyFill="1" applyBorder="1" applyAlignment="1">
      <alignment horizontal="center" vertical="center"/>
    </xf>
    <xf numFmtId="0" fontId="23" fillId="0" borderId="66" xfId="473" applyFont="1" applyFill="1" applyBorder="1" applyAlignment="1">
      <alignment horizontal="center" vertical="center"/>
    </xf>
    <xf numFmtId="0" fontId="23" fillId="0" borderId="62" xfId="473" applyFont="1" applyFill="1" applyBorder="1" applyAlignment="1">
      <alignment horizontal="center" vertical="center"/>
    </xf>
    <xf numFmtId="0" fontId="23" fillId="0" borderId="77" xfId="473" applyFont="1" applyFill="1" applyBorder="1" applyAlignment="1">
      <alignment horizontal="center" vertical="center"/>
    </xf>
    <xf numFmtId="0" fontId="23" fillId="0" borderId="65" xfId="473" applyFont="1" applyFill="1" applyBorder="1" applyAlignment="1">
      <alignment horizontal="center" vertical="center"/>
    </xf>
    <xf numFmtId="0" fontId="23" fillId="0" borderId="86" xfId="473" applyFont="1" applyFill="1" applyBorder="1" applyAlignment="1">
      <alignment horizontal="center" vertical="center"/>
    </xf>
    <xf numFmtId="0" fontId="27" fillId="0" borderId="61" xfId="473" applyFont="1" applyFill="1" applyBorder="1" applyAlignment="1">
      <alignment horizontal="center" vertical="center" wrapText="1"/>
    </xf>
    <xf numFmtId="0" fontId="27" fillId="0" borderId="61" xfId="473" applyFont="1" applyFill="1" applyBorder="1" applyAlignment="1">
      <alignment horizontal="center" vertical="center"/>
    </xf>
    <xf numFmtId="0" fontId="23" fillId="0" borderId="76" xfId="473" applyFont="1" applyFill="1" applyBorder="1" applyAlignment="1">
      <alignment horizontal="center" vertical="center" wrapText="1"/>
    </xf>
  </cellXfs>
  <cellStyles count="1011">
    <cellStyle name="S0" xfId="1"/>
    <cellStyle name="S0 10" xfId="2"/>
    <cellStyle name="S0 11" xfId="3"/>
    <cellStyle name="S0 12" xfId="4"/>
    <cellStyle name="S0 13" xfId="5"/>
    <cellStyle name="S0 14" xfId="6"/>
    <cellStyle name="S0 15" xfId="7"/>
    <cellStyle name="S0 16" xfId="8"/>
    <cellStyle name="S0 17" xfId="9"/>
    <cellStyle name="S0 18" xfId="10"/>
    <cellStyle name="S0 19" xfId="11"/>
    <cellStyle name="S0 2" xfId="12"/>
    <cellStyle name="S0 2 2" xfId="13"/>
    <cellStyle name="S0 2 3" xfId="14"/>
    <cellStyle name="S0 2 4" xfId="15"/>
    <cellStyle name="S0 20" xfId="16"/>
    <cellStyle name="S0 21" xfId="17"/>
    <cellStyle name="S0 22" xfId="18"/>
    <cellStyle name="S0 23" xfId="19"/>
    <cellStyle name="S0 24" xfId="20"/>
    <cellStyle name="S0 25" xfId="21"/>
    <cellStyle name="S0 26" xfId="22"/>
    <cellStyle name="S0 27" xfId="23"/>
    <cellStyle name="S0 28" xfId="24"/>
    <cellStyle name="S0 29" xfId="25"/>
    <cellStyle name="S0 3" xfId="26"/>
    <cellStyle name="S0 30" xfId="475"/>
    <cellStyle name="S0 31" xfId="484"/>
    <cellStyle name="S0 32" xfId="493"/>
    <cellStyle name="S0 33" xfId="502"/>
    <cellStyle name="S0 34" xfId="511"/>
    <cellStyle name="S0 35" xfId="520"/>
    <cellStyle name="S0 36" xfId="529"/>
    <cellStyle name="S0 37" xfId="538"/>
    <cellStyle name="S0 38" xfId="547"/>
    <cellStyle name="S0 39" xfId="556"/>
    <cellStyle name="S0 4" xfId="27"/>
    <cellStyle name="S0 40" xfId="565"/>
    <cellStyle name="S0 41" xfId="574"/>
    <cellStyle name="S0 42" xfId="583"/>
    <cellStyle name="S0 43" xfId="592"/>
    <cellStyle name="S0 44" xfId="601"/>
    <cellStyle name="S0 45" xfId="610"/>
    <cellStyle name="S0 46" xfId="619"/>
    <cellStyle name="S0 47" xfId="628"/>
    <cellStyle name="S0 48" xfId="637"/>
    <cellStyle name="S0 49" xfId="646"/>
    <cellStyle name="S0 5" xfId="28"/>
    <cellStyle name="S0 50" xfId="655"/>
    <cellStyle name="S0 51" xfId="664"/>
    <cellStyle name="S0 52" xfId="673"/>
    <cellStyle name="S0 53" xfId="682"/>
    <cellStyle name="S0 54" xfId="691"/>
    <cellStyle name="S0 55" xfId="700"/>
    <cellStyle name="S0 56" xfId="709"/>
    <cellStyle name="S0 57" xfId="718"/>
    <cellStyle name="S0 58" xfId="727"/>
    <cellStyle name="S0 59" xfId="736"/>
    <cellStyle name="S0 6" xfId="29"/>
    <cellStyle name="S0 60" xfId="745"/>
    <cellStyle name="S0 61" xfId="754"/>
    <cellStyle name="S0 62" xfId="763"/>
    <cellStyle name="S0 63" xfId="772"/>
    <cellStyle name="S0 64" xfId="800"/>
    <cellStyle name="S0 65" xfId="809"/>
    <cellStyle name="S0 66" xfId="818"/>
    <cellStyle name="S0 67" xfId="827"/>
    <cellStyle name="S0 68" xfId="836"/>
    <cellStyle name="S0 69" xfId="845"/>
    <cellStyle name="S0 7" xfId="30"/>
    <cellStyle name="S0 70" xfId="854"/>
    <cellStyle name="S0 71" xfId="863"/>
    <cellStyle name="S0 72" xfId="872"/>
    <cellStyle name="S0 73" xfId="881"/>
    <cellStyle name="S0 74" xfId="890"/>
    <cellStyle name="S0 75" xfId="910"/>
    <cellStyle name="S0 76" xfId="919"/>
    <cellStyle name="S0 77" xfId="928"/>
    <cellStyle name="S0 78" xfId="937"/>
    <cellStyle name="S0 79" xfId="946"/>
    <cellStyle name="S0 8" xfId="31"/>
    <cellStyle name="S0 80" xfId="955"/>
    <cellStyle name="S0 81" xfId="964"/>
    <cellStyle name="S0 82" xfId="973"/>
    <cellStyle name="S0 83" xfId="982"/>
    <cellStyle name="S0 84" xfId="991"/>
    <cellStyle name="S0 9" xfId="32"/>
    <cellStyle name="S1" xfId="33"/>
    <cellStyle name="S1 10" xfId="34"/>
    <cellStyle name="S1 11" xfId="35"/>
    <cellStyle name="S1 12" xfId="36"/>
    <cellStyle name="S1 13" xfId="37"/>
    <cellStyle name="S1 14" xfId="38"/>
    <cellStyle name="S1 15" xfId="39"/>
    <cellStyle name="S1 16" xfId="40"/>
    <cellStyle name="S1 17" xfId="41"/>
    <cellStyle name="S1 18" xfId="42"/>
    <cellStyle name="S1 19" xfId="43"/>
    <cellStyle name="S1 2" xfId="44"/>
    <cellStyle name="S1 2 2" xfId="45"/>
    <cellStyle name="S1 2 3" xfId="46"/>
    <cellStyle name="S1 2 4" xfId="47"/>
    <cellStyle name="S1 20" xfId="48"/>
    <cellStyle name="S1 21" xfId="49"/>
    <cellStyle name="S1 22" xfId="50"/>
    <cellStyle name="S1 23" xfId="51"/>
    <cellStyle name="S1 24" xfId="52"/>
    <cellStyle name="S1 25" xfId="53"/>
    <cellStyle name="S1 26" xfId="54"/>
    <cellStyle name="S1 27" xfId="55"/>
    <cellStyle name="S1 28" xfId="56"/>
    <cellStyle name="S1 29" xfId="57"/>
    <cellStyle name="S1 3" xfId="58"/>
    <cellStyle name="S1 3 2" xfId="59"/>
    <cellStyle name="S1 3 3" xfId="60"/>
    <cellStyle name="S1 3 4" xfId="61"/>
    <cellStyle name="S1 30" xfId="62"/>
    <cellStyle name="S1 31" xfId="476"/>
    <cellStyle name="S1 32" xfId="485"/>
    <cellStyle name="S1 33" xfId="494"/>
    <cellStyle name="S1 34" xfId="503"/>
    <cellStyle name="S1 35" xfId="512"/>
    <cellStyle name="S1 36" xfId="521"/>
    <cellStyle name="S1 37" xfId="530"/>
    <cellStyle name="S1 38" xfId="539"/>
    <cellStyle name="S1 39" xfId="548"/>
    <cellStyle name="S1 4" xfId="63"/>
    <cellStyle name="S1 40" xfId="557"/>
    <cellStyle name="S1 41" xfId="566"/>
    <cellStyle name="S1 42" xfId="575"/>
    <cellStyle name="S1 43" xfId="584"/>
    <cellStyle name="S1 44" xfId="593"/>
    <cellStyle name="S1 45" xfId="602"/>
    <cellStyle name="S1 46" xfId="611"/>
    <cellStyle name="S1 47" xfId="620"/>
    <cellStyle name="S1 48" xfId="629"/>
    <cellStyle name="S1 49" xfId="638"/>
    <cellStyle name="S1 5" xfId="64"/>
    <cellStyle name="S1 50" xfId="647"/>
    <cellStyle name="S1 51" xfId="656"/>
    <cellStyle name="S1 52" xfId="665"/>
    <cellStyle name="S1 53" xfId="674"/>
    <cellStyle name="S1 54" xfId="683"/>
    <cellStyle name="S1 55" xfId="692"/>
    <cellStyle name="S1 56" xfId="701"/>
    <cellStyle name="S1 57" xfId="710"/>
    <cellStyle name="S1 58" xfId="719"/>
    <cellStyle name="S1 59" xfId="728"/>
    <cellStyle name="S1 6" xfId="65"/>
    <cellStyle name="S1 60" xfId="737"/>
    <cellStyle name="S1 61" xfId="746"/>
    <cellStyle name="S1 62" xfId="755"/>
    <cellStyle name="S1 63" xfId="764"/>
    <cellStyle name="S1 64" xfId="773"/>
    <cellStyle name="S1 65" xfId="801"/>
    <cellStyle name="S1 66" xfId="810"/>
    <cellStyle name="S1 67" xfId="819"/>
    <cellStyle name="S1 68" xfId="828"/>
    <cellStyle name="S1 69" xfId="837"/>
    <cellStyle name="S1 7" xfId="66"/>
    <cellStyle name="S1 70" xfId="846"/>
    <cellStyle name="S1 71" xfId="855"/>
    <cellStyle name="S1 72" xfId="864"/>
    <cellStyle name="S1 73" xfId="873"/>
    <cellStyle name="S1 74" xfId="882"/>
    <cellStyle name="S1 75" xfId="891"/>
    <cellStyle name="S1 76" xfId="911"/>
    <cellStyle name="S1 77" xfId="920"/>
    <cellStyle name="S1 78" xfId="929"/>
    <cellStyle name="S1 79" xfId="938"/>
    <cellStyle name="S1 8" xfId="67"/>
    <cellStyle name="S1 80" xfId="947"/>
    <cellStyle name="S1 81" xfId="956"/>
    <cellStyle name="S1 82" xfId="965"/>
    <cellStyle name="S1 83" xfId="974"/>
    <cellStyle name="S1 84" xfId="983"/>
    <cellStyle name="S1 85" xfId="992"/>
    <cellStyle name="S1 9" xfId="68"/>
    <cellStyle name="S2" xfId="69"/>
    <cellStyle name="S2 10" xfId="70"/>
    <cellStyle name="S2 11" xfId="71"/>
    <cellStyle name="S2 12" xfId="72"/>
    <cellStyle name="S2 13" xfId="73"/>
    <cellStyle name="S2 14" xfId="74"/>
    <cellStyle name="S2 15" xfId="75"/>
    <cellStyle name="S2 16" xfId="76"/>
    <cellStyle name="S2 17" xfId="77"/>
    <cellStyle name="S2 18" xfId="78"/>
    <cellStyle name="S2 19" xfId="79"/>
    <cellStyle name="S2 2" xfId="80"/>
    <cellStyle name="S2 2 2" xfId="81"/>
    <cellStyle name="S2 2 3" xfId="82"/>
    <cellStyle name="S2 2 4" xfId="83"/>
    <cellStyle name="S2 20" xfId="84"/>
    <cellStyle name="S2 21" xfId="85"/>
    <cellStyle name="S2 22" xfId="86"/>
    <cellStyle name="S2 23" xfId="87"/>
    <cellStyle name="S2 24" xfId="88"/>
    <cellStyle name="S2 25" xfId="89"/>
    <cellStyle name="S2 26" xfId="90"/>
    <cellStyle name="S2 27" xfId="91"/>
    <cellStyle name="S2 28" xfId="92"/>
    <cellStyle name="S2 29" xfId="93"/>
    <cellStyle name="S2 3" xfId="94"/>
    <cellStyle name="S2 3 2" xfId="95"/>
    <cellStyle name="S2 3 3" xfId="96"/>
    <cellStyle name="S2 3 4" xfId="97"/>
    <cellStyle name="S2 30" xfId="98"/>
    <cellStyle name="S2 31" xfId="477"/>
    <cellStyle name="S2 32" xfId="486"/>
    <cellStyle name="S2 33" xfId="495"/>
    <cellStyle name="S2 34" xfId="504"/>
    <cellStyle name="S2 35" xfId="513"/>
    <cellStyle name="S2 36" xfId="522"/>
    <cellStyle name="S2 37" xfId="531"/>
    <cellStyle name="S2 38" xfId="540"/>
    <cellStyle name="S2 39" xfId="549"/>
    <cellStyle name="S2 4" xfId="99"/>
    <cellStyle name="S2 40" xfId="558"/>
    <cellStyle name="S2 41" xfId="567"/>
    <cellStyle name="S2 42" xfId="576"/>
    <cellStyle name="S2 43" xfId="585"/>
    <cellStyle name="S2 44" xfId="594"/>
    <cellStyle name="S2 45" xfId="603"/>
    <cellStyle name="S2 46" xfId="612"/>
    <cellStyle name="S2 47" xfId="621"/>
    <cellStyle name="S2 48" xfId="630"/>
    <cellStyle name="S2 49" xfId="639"/>
    <cellStyle name="S2 5" xfId="100"/>
    <cellStyle name="S2 50" xfId="648"/>
    <cellStyle name="S2 51" xfId="657"/>
    <cellStyle name="S2 52" xfId="666"/>
    <cellStyle name="S2 53" xfId="675"/>
    <cellStyle name="S2 54" xfId="684"/>
    <cellStyle name="S2 55" xfId="693"/>
    <cellStyle name="S2 56" xfId="702"/>
    <cellStyle name="S2 57" xfId="711"/>
    <cellStyle name="S2 58" xfId="720"/>
    <cellStyle name="S2 59" xfId="729"/>
    <cellStyle name="S2 6" xfId="101"/>
    <cellStyle name="S2 60" xfId="738"/>
    <cellStyle name="S2 61" xfId="747"/>
    <cellStyle name="S2 62" xfId="756"/>
    <cellStyle name="S2 63" xfId="765"/>
    <cellStyle name="S2 64" xfId="774"/>
    <cellStyle name="S2 65" xfId="802"/>
    <cellStyle name="S2 66" xfId="811"/>
    <cellStyle name="S2 67" xfId="820"/>
    <cellStyle name="S2 68" xfId="829"/>
    <cellStyle name="S2 69" xfId="838"/>
    <cellStyle name="S2 7" xfId="102"/>
    <cellStyle name="S2 70" xfId="847"/>
    <cellStyle name="S2 71" xfId="856"/>
    <cellStyle name="S2 72" xfId="865"/>
    <cellStyle name="S2 73" xfId="874"/>
    <cellStyle name="S2 74" xfId="883"/>
    <cellStyle name="S2 75" xfId="892"/>
    <cellStyle name="S2 76" xfId="912"/>
    <cellStyle name="S2 77" xfId="921"/>
    <cellStyle name="S2 78" xfId="930"/>
    <cellStyle name="S2 79" xfId="939"/>
    <cellStyle name="S2 8" xfId="103"/>
    <cellStyle name="S2 80" xfId="948"/>
    <cellStyle name="S2 81" xfId="957"/>
    <cellStyle name="S2 82" xfId="966"/>
    <cellStyle name="S2 83" xfId="975"/>
    <cellStyle name="S2 84" xfId="984"/>
    <cellStyle name="S2 85" xfId="993"/>
    <cellStyle name="S2 9" xfId="104"/>
    <cellStyle name="S3" xfId="105"/>
    <cellStyle name="S3 10" xfId="106"/>
    <cellStyle name="S3 11" xfId="107"/>
    <cellStyle name="S3 12" xfId="108"/>
    <cellStyle name="S3 13" xfId="109"/>
    <cellStyle name="S3 14" xfId="110"/>
    <cellStyle name="S3 15" xfId="111"/>
    <cellStyle name="S3 16" xfId="112"/>
    <cellStyle name="S3 17" xfId="113"/>
    <cellStyle name="S3 18" xfId="114"/>
    <cellStyle name="S3 19" xfId="115"/>
    <cellStyle name="S3 2" xfId="116"/>
    <cellStyle name="S3 20" xfId="117"/>
    <cellStyle name="S3 21" xfId="118"/>
    <cellStyle name="S3 22" xfId="119"/>
    <cellStyle name="S3 23" xfId="120"/>
    <cellStyle name="S3 24" xfId="121"/>
    <cellStyle name="S3 25" xfId="122"/>
    <cellStyle name="S3 26" xfId="123"/>
    <cellStyle name="S3 27" xfId="124"/>
    <cellStyle name="S3 28" xfId="125"/>
    <cellStyle name="S3 29" xfId="478"/>
    <cellStyle name="S3 3" xfId="126"/>
    <cellStyle name="S3 30" xfId="487"/>
    <cellStyle name="S3 31" xfId="496"/>
    <cellStyle name="S3 32" xfId="505"/>
    <cellStyle name="S3 33" xfId="514"/>
    <cellStyle name="S3 34" xfId="523"/>
    <cellStyle name="S3 35" xfId="532"/>
    <cellStyle name="S3 36" xfId="541"/>
    <cellStyle name="S3 37" xfId="550"/>
    <cellStyle name="S3 38" xfId="559"/>
    <cellStyle name="S3 39" xfId="568"/>
    <cellStyle name="S3 4" xfId="127"/>
    <cellStyle name="S3 40" xfId="577"/>
    <cellStyle name="S3 41" xfId="586"/>
    <cellStyle name="S3 42" xfId="595"/>
    <cellStyle name="S3 43" xfId="604"/>
    <cellStyle name="S3 44" xfId="613"/>
    <cellStyle name="S3 45" xfId="622"/>
    <cellStyle name="S3 46" xfId="631"/>
    <cellStyle name="S3 47" xfId="640"/>
    <cellStyle name="S3 48" xfId="649"/>
    <cellStyle name="S3 49" xfId="658"/>
    <cellStyle name="S3 5" xfId="128"/>
    <cellStyle name="S3 50" xfId="667"/>
    <cellStyle name="S3 51" xfId="676"/>
    <cellStyle name="S3 52" xfId="685"/>
    <cellStyle name="S3 53" xfId="694"/>
    <cellStyle name="S3 54" xfId="703"/>
    <cellStyle name="S3 55" xfId="712"/>
    <cellStyle name="S3 56" xfId="721"/>
    <cellStyle name="S3 57" xfId="730"/>
    <cellStyle name="S3 58" xfId="739"/>
    <cellStyle name="S3 59" xfId="748"/>
    <cellStyle name="S3 6" xfId="129"/>
    <cellStyle name="S3 60" xfId="757"/>
    <cellStyle name="S3 61" xfId="766"/>
    <cellStyle name="S3 62" xfId="775"/>
    <cellStyle name="S3 63" xfId="803"/>
    <cellStyle name="S3 64" xfId="812"/>
    <cellStyle name="S3 65" xfId="821"/>
    <cellStyle name="S3 66" xfId="830"/>
    <cellStyle name="S3 67" xfId="839"/>
    <cellStyle name="S3 68" xfId="848"/>
    <cellStyle name="S3 69" xfId="857"/>
    <cellStyle name="S3 7" xfId="130"/>
    <cellStyle name="S3 70" xfId="866"/>
    <cellStyle name="S3 71" xfId="875"/>
    <cellStyle name="S3 72" xfId="884"/>
    <cellStyle name="S3 73" xfId="893"/>
    <cellStyle name="S3 74" xfId="913"/>
    <cellStyle name="S3 75" xfId="922"/>
    <cellStyle name="S3 76" xfId="931"/>
    <cellStyle name="S3 77" xfId="940"/>
    <cellStyle name="S3 78" xfId="949"/>
    <cellStyle name="S3 79" xfId="958"/>
    <cellStyle name="S3 8" xfId="131"/>
    <cellStyle name="S3 80" xfId="967"/>
    <cellStyle name="S3 81" xfId="976"/>
    <cellStyle name="S3 82" xfId="985"/>
    <cellStyle name="S3 83" xfId="994"/>
    <cellStyle name="S3 9" xfId="132"/>
    <cellStyle name="S4" xfId="133"/>
    <cellStyle name="S4 10" xfId="134"/>
    <cellStyle name="S4 11" xfId="135"/>
    <cellStyle name="S4 12" xfId="136"/>
    <cellStyle name="S4 13" xfId="137"/>
    <cellStyle name="S4 14" xfId="138"/>
    <cellStyle name="S4 15" xfId="139"/>
    <cellStyle name="S4 16" xfId="140"/>
    <cellStyle name="S4 17" xfId="141"/>
    <cellStyle name="S4 18" xfId="142"/>
    <cellStyle name="S4 19" xfId="143"/>
    <cellStyle name="S4 2" xfId="144"/>
    <cellStyle name="S4 20" xfId="145"/>
    <cellStyle name="S4 21" xfId="146"/>
    <cellStyle name="S4 22" xfId="147"/>
    <cellStyle name="S4 23" xfId="148"/>
    <cellStyle name="S4 24" xfId="149"/>
    <cellStyle name="S4 25" xfId="150"/>
    <cellStyle name="S4 26" xfId="151"/>
    <cellStyle name="S4 27" xfId="152"/>
    <cellStyle name="S4 28" xfId="153"/>
    <cellStyle name="S4 29" xfId="479"/>
    <cellStyle name="S4 3" xfId="154"/>
    <cellStyle name="S4 30" xfId="488"/>
    <cellStyle name="S4 31" xfId="497"/>
    <cellStyle name="S4 32" xfId="506"/>
    <cellStyle name="S4 33" xfId="515"/>
    <cellStyle name="S4 34" xfId="524"/>
    <cellStyle name="S4 35" xfId="533"/>
    <cellStyle name="S4 36" xfId="542"/>
    <cellStyle name="S4 37" xfId="551"/>
    <cellStyle name="S4 38" xfId="560"/>
    <cellStyle name="S4 39" xfId="569"/>
    <cellStyle name="S4 4" xfId="155"/>
    <cellStyle name="S4 40" xfId="578"/>
    <cellStyle name="S4 41" xfId="587"/>
    <cellStyle name="S4 42" xfId="596"/>
    <cellStyle name="S4 43" xfId="605"/>
    <cellStyle name="S4 44" xfId="614"/>
    <cellStyle name="S4 45" xfId="623"/>
    <cellStyle name="S4 46" xfId="632"/>
    <cellStyle name="S4 47" xfId="641"/>
    <cellStyle name="S4 48" xfId="650"/>
    <cellStyle name="S4 49" xfId="659"/>
    <cellStyle name="S4 5" xfId="156"/>
    <cellStyle name="S4 50" xfId="668"/>
    <cellStyle name="S4 51" xfId="677"/>
    <cellStyle name="S4 52" xfId="686"/>
    <cellStyle name="S4 53" xfId="695"/>
    <cellStyle name="S4 54" xfId="704"/>
    <cellStyle name="S4 55" xfId="713"/>
    <cellStyle name="S4 56" xfId="722"/>
    <cellStyle name="S4 57" xfId="731"/>
    <cellStyle name="S4 58" xfId="740"/>
    <cellStyle name="S4 59" xfId="749"/>
    <cellStyle name="S4 6" xfId="157"/>
    <cellStyle name="S4 60" xfId="758"/>
    <cellStyle name="S4 61" xfId="767"/>
    <cellStyle name="S4 62" xfId="776"/>
    <cellStyle name="S4 63" xfId="804"/>
    <cellStyle name="S4 64" xfId="813"/>
    <cellStyle name="S4 65" xfId="822"/>
    <cellStyle name="S4 66" xfId="831"/>
    <cellStyle name="S4 67" xfId="840"/>
    <cellStyle name="S4 68" xfId="849"/>
    <cellStyle name="S4 69" xfId="858"/>
    <cellStyle name="S4 7" xfId="158"/>
    <cellStyle name="S4 70" xfId="867"/>
    <cellStyle name="S4 71" xfId="876"/>
    <cellStyle name="S4 72" xfId="885"/>
    <cellStyle name="S4 73" xfId="894"/>
    <cellStyle name="S4 74" xfId="914"/>
    <cellStyle name="S4 75" xfId="923"/>
    <cellStyle name="S4 76" xfId="932"/>
    <cellStyle name="S4 77" xfId="941"/>
    <cellStyle name="S4 78" xfId="950"/>
    <cellStyle name="S4 79" xfId="959"/>
    <cellStyle name="S4 8" xfId="159"/>
    <cellStyle name="S4 80" xfId="968"/>
    <cellStyle name="S4 81" xfId="977"/>
    <cellStyle name="S4 82" xfId="986"/>
    <cellStyle name="S4 83" xfId="995"/>
    <cellStyle name="S4 9" xfId="160"/>
    <cellStyle name="S5" xfId="161"/>
    <cellStyle name="S5 10" xfId="162"/>
    <cellStyle name="S5 11" xfId="163"/>
    <cellStyle name="S5 12" xfId="164"/>
    <cellStyle name="S5 13" xfId="165"/>
    <cellStyle name="S5 14" xfId="166"/>
    <cellStyle name="S5 15" xfId="167"/>
    <cellStyle name="S5 16" xfId="168"/>
    <cellStyle name="S5 17" xfId="169"/>
    <cellStyle name="S5 18" xfId="170"/>
    <cellStyle name="S5 19" xfId="171"/>
    <cellStyle name="S5 2" xfId="172"/>
    <cellStyle name="S5 2 2" xfId="173"/>
    <cellStyle name="S5 2 3" xfId="174"/>
    <cellStyle name="S5 2 4" xfId="175"/>
    <cellStyle name="S5 20" xfId="176"/>
    <cellStyle name="S5 21" xfId="177"/>
    <cellStyle name="S5 22" xfId="178"/>
    <cellStyle name="S5 23" xfId="179"/>
    <cellStyle name="S5 24" xfId="180"/>
    <cellStyle name="S5 25" xfId="181"/>
    <cellStyle name="S5 26" xfId="182"/>
    <cellStyle name="S5 27" xfId="183"/>
    <cellStyle name="S5 28" xfId="184"/>
    <cellStyle name="S5 29" xfId="185"/>
    <cellStyle name="S5 3" xfId="186"/>
    <cellStyle name="S5 30" xfId="480"/>
    <cellStyle name="S5 31" xfId="489"/>
    <cellStyle name="S5 32" xfId="498"/>
    <cellStyle name="S5 33" xfId="507"/>
    <cellStyle name="S5 34" xfId="516"/>
    <cellStyle name="S5 35" xfId="525"/>
    <cellStyle name="S5 36" xfId="534"/>
    <cellStyle name="S5 37" xfId="543"/>
    <cellStyle name="S5 38" xfId="552"/>
    <cellStyle name="S5 39" xfId="561"/>
    <cellStyle name="S5 4" xfId="187"/>
    <cellStyle name="S5 40" xfId="570"/>
    <cellStyle name="S5 41" xfId="579"/>
    <cellStyle name="S5 42" xfId="588"/>
    <cellStyle name="S5 43" xfId="597"/>
    <cellStyle name="S5 44" xfId="606"/>
    <cellStyle name="S5 45" xfId="615"/>
    <cellStyle name="S5 46" xfId="624"/>
    <cellStyle name="S5 47" xfId="633"/>
    <cellStyle name="S5 48" xfId="642"/>
    <cellStyle name="S5 49" xfId="651"/>
    <cellStyle name="S5 5" xfId="188"/>
    <cellStyle name="S5 50" xfId="660"/>
    <cellStyle name="S5 51" xfId="669"/>
    <cellStyle name="S5 52" xfId="678"/>
    <cellStyle name="S5 53" xfId="687"/>
    <cellStyle name="S5 54" xfId="696"/>
    <cellStyle name="S5 55" xfId="705"/>
    <cellStyle name="S5 56" xfId="714"/>
    <cellStyle name="S5 57" xfId="723"/>
    <cellStyle name="S5 58" xfId="732"/>
    <cellStyle name="S5 59" xfId="741"/>
    <cellStyle name="S5 6" xfId="189"/>
    <cellStyle name="S5 60" xfId="750"/>
    <cellStyle name="S5 61" xfId="759"/>
    <cellStyle name="S5 62" xfId="768"/>
    <cellStyle name="S5 63" xfId="777"/>
    <cellStyle name="S5 64" xfId="805"/>
    <cellStyle name="S5 65" xfId="814"/>
    <cellStyle name="S5 66" xfId="823"/>
    <cellStyle name="S5 67" xfId="832"/>
    <cellStyle name="S5 68" xfId="841"/>
    <cellStyle name="S5 69" xfId="850"/>
    <cellStyle name="S5 7" xfId="190"/>
    <cellStyle name="S5 70" xfId="859"/>
    <cellStyle name="S5 71" xfId="868"/>
    <cellStyle name="S5 72" xfId="877"/>
    <cellStyle name="S5 73" xfId="886"/>
    <cellStyle name="S5 74" xfId="895"/>
    <cellStyle name="S5 75" xfId="915"/>
    <cellStyle name="S5 76" xfId="924"/>
    <cellStyle name="S5 77" xfId="933"/>
    <cellStyle name="S5 78" xfId="942"/>
    <cellStyle name="S5 79" xfId="951"/>
    <cellStyle name="S5 8" xfId="191"/>
    <cellStyle name="S5 80" xfId="960"/>
    <cellStyle name="S5 81" xfId="969"/>
    <cellStyle name="S5 82" xfId="978"/>
    <cellStyle name="S5 83" xfId="987"/>
    <cellStyle name="S5 84" xfId="996"/>
    <cellStyle name="S5 9" xfId="192"/>
    <cellStyle name="S6" xfId="193"/>
    <cellStyle name="S6 10" xfId="194"/>
    <cellStyle name="S6 11" xfId="195"/>
    <cellStyle name="S6 12" xfId="196"/>
    <cellStyle name="S6 13" xfId="197"/>
    <cellStyle name="S6 14" xfId="198"/>
    <cellStyle name="S6 15" xfId="199"/>
    <cellStyle name="S6 16" xfId="200"/>
    <cellStyle name="S6 17" xfId="201"/>
    <cellStyle name="S6 18" xfId="202"/>
    <cellStyle name="S6 19" xfId="203"/>
    <cellStyle name="S6 2" xfId="204"/>
    <cellStyle name="S6 2 2" xfId="205"/>
    <cellStyle name="S6 2 3" xfId="206"/>
    <cellStyle name="S6 2 4" xfId="207"/>
    <cellStyle name="S6 20" xfId="208"/>
    <cellStyle name="S6 21" xfId="209"/>
    <cellStyle name="S6 22" xfId="210"/>
    <cellStyle name="S6 23" xfId="211"/>
    <cellStyle name="S6 24" xfId="212"/>
    <cellStyle name="S6 25" xfId="213"/>
    <cellStyle name="S6 26" xfId="214"/>
    <cellStyle name="S6 27" xfId="215"/>
    <cellStyle name="S6 28" xfId="216"/>
    <cellStyle name="S6 29" xfId="217"/>
    <cellStyle name="S6 3" xfId="218"/>
    <cellStyle name="S6 30" xfId="481"/>
    <cellStyle name="S6 31" xfId="490"/>
    <cellStyle name="S6 32" xfId="499"/>
    <cellStyle name="S6 33" xfId="508"/>
    <cellStyle name="S6 34" xfId="517"/>
    <cellStyle name="S6 35" xfId="526"/>
    <cellStyle name="S6 36" xfId="535"/>
    <cellStyle name="S6 37" xfId="544"/>
    <cellStyle name="S6 38" xfId="553"/>
    <cellStyle name="S6 39" xfId="562"/>
    <cellStyle name="S6 4" xfId="219"/>
    <cellStyle name="S6 40" xfId="571"/>
    <cellStyle name="S6 41" xfId="580"/>
    <cellStyle name="S6 42" xfId="589"/>
    <cellStyle name="S6 43" xfId="598"/>
    <cellStyle name="S6 44" xfId="607"/>
    <cellStyle name="S6 45" xfId="616"/>
    <cellStyle name="S6 46" xfId="625"/>
    <cellStyle name="S6 47" xfId="634"/>
    <cellStyle name="S6 48" xfId="643"/>
    <cellStyle name="S6 49" xfId="652"/>
    <cellStyle name="S6 5" xfId="220"/>
    <cellStyle name="S6 50" xfId="661"/>
    <cellStyle name="S6 51" xfId="670"/>
    <cellStyle name="S6 52" xfId="679"/>
    <cellStyle name="S6 53" xfId="688"/>
    <cellStyle name="S6 54" xfId="697"/>
    <cellStyle name="S6 55" xfId="706"/>
    <cellStyle name="S6 56" xfId="715"/>
    <cellStyle name="S6 57" xfId="724"/>
    <cellStyle name="S6 58" xfId="733"/>
    <cellStyle name="S6 59" xfId="742"/>
    <cellStyle name="S6 6" xfId="221"/>
    <cellStyle name="S6 60" xfId="751"/>
    <cellStyle name="S6 61" xfId="760"/>
    <cellStyle name="S6 62" xfId="769"/>
    <cellStyle name="S6 63" xfId="778"/>
    <cellStyle name="S6 64" xfId="806"/>
    <cellStyle name="S6 65" xfId="815"/>
    <cellStyle name="S6 66" xfId="824"/>
    <cellStyle name="S6 67" xfId="833"/>
    <cellStyle name="S6 68" xfId="842"/>
    <cellStyle name="S6 69" xfId="851"/>
    <cellStyle name="S6 7" xfId="222"/>
    <cellStyle name="S6 70" xfId="860"/>
    <cellStyle name="S6 71" xfId="869"/>
    <cellStyle name="S6 72" xfId="878"/>
    <cellStyle name="S6 73" xfId="887"/>
    <cellStyle name="S6 74" xfId="896"/>
    <cellStyle name="S6 75" xfId="916"/>
    <cellStyle name="S6 76" xfId="925"/>
    <cellStyle name="S6 77" xfId="934"/>
    <cellStyle name="S6 78" xfId="943"/>
    <cellStyle name="S6 79" xfId="952"/>
    <cellStyle name="S6 8" xfId="223"/>
    <cellStyle name="S6 80" xfId="961"/>
    <cellStyle name="S6 81" xfId="970"/>
    <cellStyle name="S6 82" xfId="979"/>
    <cellStyle name="S6 83" xfId="988"/>
    <cellStyle name="S6 84" xfId="997"/>
    <cellStyle name="S6 9" xfId="224"/>
    <cellStyle name="S7" xfId="225"/>
    <cellStyle name="S7 10" xfId="226"/>
    <cellStyle name="S7 11" xfId="227"/>
    <cellStyle name="S7 12" xfId="228"/>
    <cellStyle name="S7 13" xfId="229"/>
    <cellStyle name="S7 14" xfId="230"/>
    <cellStyle name="S7 15" xfId="231"/>
    <cellStyle name="S7 16" xfId="232"/>
    <cellStyle name="S7 17" xfId="233"/>
    <cellStyle name="S7 18" xfId="234"/>
    <cellStyle name="S7 19" xfId="235"/>
    <cellStyle name="S7 2" xfId="236"/>
    <cellStyle name="S7 2 2" xfId="237"/>
    <cellStyle name="S7 2 3" xfId="238"/>
    <cellStyle name="S7 2 4" xfId="239"/>
    <cellStyle name="S7 20" xfId="240"/>
    <cellStyle name="S7 21" xfId="241"/>
    <cellStyle name="S7 22" xfId="242"/>
    <cellStyle name="S7 23" xfId="243"/>
    <cellStyle name="S7 24" xfId="244"/>
    <cellStyle name="S7 25" xfId="245"/>
    <cellStyle name="S7 26" xfId="246"/>
    <cellStyle name="S7 27" xfId="247"/>
    <cellStyle name="S7 28" xfId="248"/>
    <cellStyle name="S7 29" xfId="249"/>
    <cellStyle name="S7 3" xfId="250"/>
    <cellStyle name="S7 30" xfId="482"/>
    <cellStyle name="S7 31" xfId="491"/>
    <cellStyle name="S7 32" xfId="500"/>
    <cellStyle name="S7 33" xfId="509"/>
    <cellStyle name="S7 34" xfId="518"/>
    <cellStyle name="S7 35" xfId="527"/>
    <cellStyle name="S7 36" xfId="536"/>
    <cellStyle name="S7 37" xfId="545"/>
    <cellStyle name="S7 38" xfId="554"/>
    <cellStyle name="S7 39" xfId="563"/>
    <cellStyle name="S7 4" xfId="251"/>
    <cellStyle name="S7 40" xfId="572"/>
    <cellStyle name="S7 41" xfId="581"/>
    <cellStyle name="S7 42" xfId="590"/>
    <cellStyle name="S7 43" xfId="599"/>
    <cellStyle name="S7 44" xfId="608"/>
    <cellStyle name="S7 45" xfId="617"/>
    <cellStyle name="S7 46" xfId="626"/>
    <cellStyle name="S7 47" xfId="635"/>
    <cellStyle name="S7 48" xfId="644"/>
    <cellStyle name="S7 49" xfId="653"/>
    <cellStyle name="S7 5" xfId="252"/>
    <cellStyle name="S7 50" xfId="662"/>
    <cellStyle name="S7 51" xfId="671"/>
    <cellStyle name="S7 52" xfId="680"/>
    <cellStyle name="S7 53" xfId="689"/>
    <cellStyle name="S7 54" xfId="698"/>
    <cellStyle name="S7 55" xfId="707"/>
    <cellStyle name="S7 56" xfId="716"/>
    <cellStyle name="S7 57" xfId="725"/>
    <cellStyle name="S7 58" xfId="734"/>
    <cellStyle name="S7 59" xfId="743"/>
    <cellStyle name="S7 6" xfId="253"/>
    <cellStyle name="S7 60" xfId="752"/>
    <cellStyle name="S7 61" xfId="761"/>
    <cellStyle name="S7 62" xfId="770"/>
    <cellStyle name="S7 63" xfId="779"/>
    <cellStyle name="S7 64" xfId="807"/>
    <cellStyle name="S7 65" xfId="816"/>
    <cellStyle name="S7 66" xfId="825"/>
    <cellStyle name="S7 67" xfId="834"/>
    <cellStyle name="S7 68" xfId="843"/>
    <cellStyle name="S7 69" xfId="852"/>
    <cellStyle name="S7 7" xfId="254"/>
    <cellStyle name="S7 70" xfId="861"/>
    <cellStyle name="S7 71" xfId="870"/>
    <cellStyle name="S7 72" xfId="879"/>
    <cellStyle name="S7 73" xfId="888"/>
    <cellStyle name="S7 74" xfId="897"/>
    <cellStyle name="S7 75" xfId="917"/>
    <cellStyle name="S7 76" xfId="926"/>
    <cellStyle name="S7 77" xfId="935"/>
    <cellStyle name="S7 78" xfId="944"/>
    <cellStyle name="S7 79" xfId="953"/>
    <cellStyle name="S7 8" xfId="255"/>
    <cellStyle name="S7 80" xfId="962"/>
    <cellStyle name="S7 81" xfId="971"/>
    <cellStyle name="S7 82" xfId="980"/>
    <cellStyle name="S7 83" xfId="989"/>
    <cellStyle name="S7 84" xfId="998"/>
    <cellStyle name="S7 9" xfId="256"/>
    <cellStyle name="S8" xfId="257"/>
    <cellStyle name="S8 10" xfId="258"/>
    <cellStyle name="S8 10 2" xfId="259"/>
    <cellStyle name="S8 10 3" xfId="260"/>
    <cellStyle name="S8 10 4" xfId="261"/>
    <cellStyle name="S8 100" xfId="999"/>
    <cellStyle name="S8 11" xfId="262"/>
    <cellStyle name="S8 11 2" xfId="263"/>
    <cellStyle name="S8 11 3" xfId="264"/>
    <cellStyle name="S8 11 4" xfId="265"/>
    <cellStyle name="S8 12" xfId="266"/>
    <cellStyle name="S8 12 2" xfId="267"/>
    <cellStyle name="S8 12 3" xfId="268"/>
    <cellStyle name="S8 12 4" xfId="269"/>
    <cellStyle name="S8 13" xfId="270"/>
    <cellStyle name="S8 13 2" xfId="271"/>
    <cellStyle name="S8 13 3" xfId="272"/>
    <cellStyle name="S8 13 4" xfId="273"/>
    <cellStyle name="S8 14" xfId="274"/>
    <cellStyle name="S8 14 2" xfId="275"/>
    <cellStyle name="S8 14 3" xfId="276"/>
    <cellStyle name="S8 14 4" xfId="277"/>
    <cellStyle name="S8 15" xfId="278"/>
    <cellStyle name="S8 15 2" xfId="279"/>
    <cellStyle name="S8 15 3" xfId="280"/>
    <cellStyle name="S8 15 4" xfId="281"/>
    <cellStyle name="S8 16" xfId="282"/>
    <cellStyle name="S8 16 2" xfId="283"/>
    <cellStyle name="S8 16 3" xfId="284"/>
    <cellStyle name="S8 16 4" xfId="285"/>
    <cellStyle name="S8 17" xfId="286"/>
    <cellStyle name="S8 17 2" xfId="287"/>
    <cellStyle name="S8 17 3" xfId="288"/>
    <cellStyle name="S8 17 4" xfId="289"/>
    <cellStyle name="S8 18" xfId="290"/>
    <cellStyle name="S8 18 2" xfId="291"/>
    <cellStyle name="S8 18 3" xfId="292"/>
    <cellStyle name="S8 18 4" xfId="293"/>
    <cellStyle name="S8 19" xfId="294"/>
    <cellStyle name="S8 2" xfId="295"/>
    <cellStyle name="S8 2 2" xfId="296"/>
    <cellStyle name="S8 2 3" xfId="297"/>
    <cellStyle name="S8 2 4" xfId="298"/>
    <cellStyle name="S8 20" xfId="299"/>
    <cellStyle name="S8 21" xfId="300"/>
    <cellStyle name="S8 22" xfId="301"/>
    <cellStyle name="S8 23" xfId="302"/>
    <cellStyle name="S8 24" xfId="303"/>
    <cellStyle name="S8 25" xfId="304"/>
    <cellStyle name="S8 26" xfId="305"/>
    <cellStyle name="S8 27" xfId="306"/>
    <cellStyle name="S8 28" xfId="307"/>
    <cellStyle name="S8 29" xfId="308"/>
    <cellStyle name="S8 3" xfId="309"/>
    <cellStyle name="S8 3 2" xfId="310"/>
    <cellStyle name="S8 3 3" xfId="311"/>
    <cellStyle name="S8 3 4" xfId="312"/>
    <cellStyle name="S8 30" xfId="313"/>
    <cellStyle name="S8 31" xfId="314"/>
    <cellStyle name="S8 32" xfId="315"/>
    <cellStyle name="S8 33" xfId="316"/>
    <cellStyle name="S8 34" xfId="317"/>
    <cellStyle name="S8 35" xfId="318"/>
    <cellStyle name="S8 36" xfId="319"/>
    <cellStyle name="S8 37" xfId="320"/>
    <cellStyle name="S8 38" xfId="321"/>
    <cellStyle name="S8 39" xfId="322"/>
    <cellStyle name="S8 4" xfId="323"/>
    <cellStyle name="S8 4 2" xfId="324"/>
    <cellStyle name="S8 4 3" xfId="325"/>
    <cellStyle name="S8 4 4" xfId="326"/>
    <cellStyle name="S8 40" xfId="327"/>
    <cellStyle name="S8 41" xfId="328"/>
    <cellStyle name="S8 42" xfId="329"/>
    <cellStyle name="S8 43" xfId="330"/>
    <cellStyle name="S8 44" xfId="331"/>
    <cellStyle name="S8 45" xfId="332"/>
    <cellStyle name="S8 46" xfId="483"/>
    <cellStyle name="S8 47" xfId="492"/>
    <cellStyle name="S8 48" xfId="501"/>
    <cellStyle name="S8 49" xfId="510"/>
    <cellStyle name="S8 5" xfId="333"/>
    <cellStyle name="S8 5 2" xfId="334"/>
    <cellStyle name="S8 5 3" xfId="335"/>
    <cellStyle name="S8 5 4" xfId="336"/>
    <cellStyle name="S8 50" xfId="519"/>
    <cellStyle name="S8 51" xfId="528"/>
    <cellStyle name="S8 52" xfId="537"/>
    <cellStyle name="S8 53" xfId="546"/>
    <cellStyle name="S8 54" xfId="555"/>
    <cellStyle name="S8 55" xfId="564"/>
    <cellStyle name="S8 56" xfId="573"/>
    <cellStyle name="S8 57" xfId="582"/>
    <cellStyle name="S8 58" xfId="591"/>
    <cellStyle name="S8 59" xfId="600"/>
    <cellStyle name="S8 6" xfId="337"/>
    <cellStyle name="S8 6 2" xfId="338"/>
    <cellStyle name="S8 6 3" xfId="339"/>
    <cellStyle name="S8 6 4" xfId="340"/>
    <cellStyle name="S8 60" xfId="609"/>
    <cellStyle name="S8 61" xfId="618"/>
    <cellStyle name="S8 62" xfId="627"/>
    <cellStyle name="S8 63" xfId="636"/>
    <cellStyle name="S8 64" xfId="645"/>
    <cellStyle name="S8 65" xfId="654"/>
    <cellStyle name="S8 66" xfId="663"/>
    <cellStyle name="S8 67" xfId="672"/>
    <cellStyle name="S8 68" xfId="681"/>
    <cellStyle name="S8 69" xfId="690"/>
    <cellStyle name="S8 7" xfId="341"/>
    <cellStyle name="S8 7 2" xfId="342"/>
    <cellStyle name="S8 7 3" xfId="343"/>
    <cellStyle name="S8 7 4" xfId="344"/>
    <cellStyle name="S8 70" xfId="699"/>
    <cellStyle name="S8 71" xfId="708"/>
    <cellStyle name="S8 72" xfId="717"/>
    <cellStyle name="S8 73" xfId="726"/>
    <cellStyle name="S8 74" xfId="735"/>
    <cellStyle name="S8 75" xfId="744"/>
    <cellStyle name="S8 76" xfId="753"/>
    <cellStyle name="S8 77" xfId="762"/>
    <cellStyle name="S8 78" xfId="771"/>
    <cellStyle name="S8 79" xfId="780"/>
    <cellStyle name="S8 8" xfId="345"/>
    <cellStyle name="S8 8 2" xfId="346"/>
    <cellStyle name="S8 8 3" xfId="347"/>
    <cellStyle name="S8 8 4" xfId="348"/>
    <cellStyle name="S8 80" xfId="808"/>
    <cellStyle name="S8 81" xfId="817"/>
    <cellStyle name="S8 82" xfId="826"/>
    <cellStyle name="S8 83" xfId="835"/>
    <cellStyle name="S8 84" xfId="844"/>
    <cellStyle name="S8 85" xfId="853"/>
    <cellStyle name="S8 86" xfId="862"/>
    <cellStyle name="S8 87" xfId="871"/>
    <cellStyle name="S8 88" xfId="880"/>
    <cellStyle name="S8 89" xfId="889"/>
    <cellStyle name="S8 9" xfId="349"/>
    <cellStyle name="S8 9 2" xfId="350"/>
    <cellStyle name="S8 9 3" xfId="351"/>
    <cellStyle name="S8 9 4" xfId="352"/>
    <cellStyle name="S8 90" xfId="898"/>
    <cellStyle name="S8 91" xfId="918"/>
    <cellStyle name="S8 92" xfId="927"/>
    <cellStyle name="S8 93" xfId="936"/>
    <cellStyle name="S8 94" xfId="945"/>
    <cellStyle name="S8 95" xfId="954"/>
    <cellStyle name="S8 96" xfId="963"/>
    <cellStyle name="S8 97" xfId="972"/>
    <cellStyle name="S8 98" xfId="981"/>
    <cellStyle name="S8 99" xfId="990"/>
    <cellStyle name="常规" xfId="0" builtinId="0"/>
    <cellStyle name="常规 10" xfId="353"/>
    <cellStyle name="常规 100" xfId="354"/>
    <cellStyle name="常规 101" xfId="355"/>
    <cellStyle name="常规 102" xfId="356"/>
    <cellStyle name="常规 103" xfId="357"/>
    <cellStyle name="常规 104" xfId="358"/>
    <cellStyle name="常规 105" xfId="359"/>
    <cellStyle name="常规 106" xfId="360"/>
    <cellStyle name="常规 107" xfId="361"/>
    <cellStyle name="常规 108" xfId="362"/>
    <cellStyle name="常规 109" xfId="363"/>
    <cellStyle name="常规 11" xfId="364"/>
    <cellStyle name="常规 110" xfId="365"/>
    <cellStyle name="常规 111" xfId="366"/>
    <cellStyle name="常规 112" xfId="367"/>
    <cellStyle name="常规 113" xfId="368"/>
    <cellStyle name="常规 114" xfId="369"/>
    <cellStyle name="常规 115" xfId="370"/>
    <cellStyle name="常规 116" xfId="371"/>
    <cellStyle name="常规 117" xfId="372"/>
    <cellStyle name="常规 118" xfId="373"/>
    <cellStyle name="常规 119" xfId="374"/>
    <cellStyle name="常规 12" xfId="375"/>
    <cellStyle name="常规 120" xfId="376"/>
    <cellStyle name="常规 121" xfId="377"/>
    <cellStyle name="常规 122" xfId="378"/>
    <cellStyle name="常规 123" xfId="379"/>
    <cellStyle name="常规 124" xfId="380"/>
    <cellStyle name="常规 125" xfId="381"/>
    <cellStyle name="常规 126" xfId="382"/>
    <cellStyle name="常规 127" xfId="383"/>
    <cellStyle name="常规 128" xfId="384"/>
    <cellStyle name="常规 129" xfId="385"/>
    <cellStyle name="常规 13" xfId="386"/>
    <cellStyle name="常规 130" xfId="387"/>
    <cellStyle name="常规 131" xfId="388"/>
    <cellStyle name="常规 132" xfId="389"/>
    <cellStyle name="常规 133" xfId="390"/>
    <cellStyle name="常规 134" xfId="391"/>
    <cellStyle name="常规 135" xfId="392"/>
    <cellStyle name="常规 136" xfId="393"/>
    <cellStyle name="常规 137" xfId="394"/>
    <cellStyle name="常规 138" xfId="395"/>
    <cellStyle name="常规 139" xfId="396"/>
    <cellStyle name="常规 14" xfId="397"/>
    <cellStyle name="常规 140" xfId="398"/>
    <cellStyle name="常规 141" xfId="399"/>
    <cellStyle name="常规 142" xfId="400"/>
    <cellStyle name="常规 143" xfId="401"/>
    <cellStyle name="常规 144" xfId="903"/>
    <cellStyle name="常规 145" xfId="1008"/>
    <cellStyle name="常规 146" xfId="904"/>
    <cellStyle name="常规 147" xfId="1009"/>
    <cellStyle name="常规 148" xfId="905"/>
    <cellStyle name="常规 149" xfId="906"/>
    <cellStyle name="常规 15" xfId="402"/>
    <cellStyle name="常规 150" xfId="1010"/>
    <cellStyle name="常规 151" xfId="907"/>
    <cellStyle name="常规 153" xfId="908"/>
    <cellStyle name="常规 156" xfId="909"/>
    <cellStyle name="常规 16" xfId="403"/>
    <cellStyle name="常规 160" xfId="781"/>
    <cellStyle name="常规 161" xfId="782"/>
    <cellStyle name="常规 162" xfId="783"/>
    <cellStyle name="常规 164" xfId="784"/>
    <cellStyle name="常规 166" xfId="785"/>
    <cellStyle name="常规 169" xfId="786"/>
    <cellStyle name="常规 17" xfId="404"/>
    <cellStyle name="常规 171" xfId="787"/>
    <cellStyle name="常规 173" xfId="788"/>
    <cellStyle name="常规 175" xfId="789"/>
    <cellStyle name="常规 177" xfId="790"/>
    <cellStyle name="常规 178" xfId="1000"/>
    <cellStyle name="常规 179" xfId="791"/>
    <cellStyle name="常规 18" xfId="405"/>
    <cellStyle name="常规 181" xfId="792"/>
    <cellStyle name="常规 182" xfId="1001"/>
    <cellStyle name="常规 184" xfId="793"/>
    <cellStyle name="常规 187" xfId="794"/>
    <cellStyle name="常规 188" xfId="795"/>
    <cellStyle name="常规 19" xfId="406"/>
    <cellStyle name="常规 190" xfId="796"/>
    <cellStyle name="常规 191" xfId="797"/>
    <cellStyle name="常规 2" xfId="407"/>
    <cellStyle name="常规 20" xfId="408"/>
    <cellStyle name="常规 21" xfId="409"/>
    <cellStyle name="常规 22" xfId="410"/>
    <cellStyle name="常规 23" xfId="411"/>
    <cellStyle name="常规 24" xfId="412"/>
    <cellStyle name="常规 25" xfId="413"/>
    <cellStyle name="常规 26" xfId="414"/>
    <cellStyle name="常规 27" xfId="415"/>
    <cellStyle name="常规 28" xfId="416"/>
    <cellStyle name="常规 29" xfId="417"/>
    <cellStyle name="常规 3" xfId="418"/>
    <cellStyle name="常规 30" xfId="419"/>
    <cellStyle name="常规 31" xfId="420"/>
    <cellStyle name="常规 32" xfId="421"/>
    <cellStyle name="常规 33" xfId="422"/>
    <cellStyle name="常规 34" xfId="423"/>
    <cellStyle name="常规 35" xfId="424"/>
    <cellStyle name="常规 36" xfId="425"/>
    <cellStyle name="常规 37" xfId="426"/>
    <cellStyle name="常规 38" xfId="427"/>
    <cellStyle name="常规 39" xfId="428"/>
    <cellStyle name="常规 4" xfId="429"/>
    <cellStyle name="常规 40" xfId="430"/>
    <cellStyle name="常规 41" xfId="431"/>
    <cellStyle name="常规 42" xfId="473"/>
    <cellStyle name="常规 43" xfId="432"/>
    <cellStyle name="常规 44" xfId="474"/>
    <cellStyle name="常规 45" xfId="433"/>
    <cellStyle name="常规 46" xfId="434"/>
    <cellStyle name="常规 47" xfId="435"/>
    <cellStyle name="常规 48" xfId="436"/>
    <cellStyle name="常规 49" xfId="437"/>
    <cellStyle name="常规 5" xfId="438"/>
    <cellStyle name="常规 50" xfId="439"/>
    <cellStyle name="常规 51" xfId="440"/>
    <cellStyle name="常规 52" xfId="441"/>
    <cellStyle name="常规 53" xfId="442"/>
    <cellStyle name="常规 54" xfId="443"/>
    <cellStyle name="常规 55" xfId="444"/>
    <cellStyle name="常规 56" xfId="445"/>
    <cellStyle name="常规 57" xfId="446"/>
    <cellStyle name="常规 58" xfId="447"/>
    <cellStyle name="常规 59" xfId="448"/>
    <cellStyle name="常规 6" xfId="449"/>
    <cellStyle name="常规 60" xfId="450"/>
    <cellStyle name="常规 61" xfId="451"/>
    <cellStyle name="常规 62" xfId="452"/>
    <cellStyle name="常规 63" xfId="453"/>
    <cellStyle name="常规 64" xfId="454"/>
    <cellStyle name="常规 65" xfId="455"/>
    <cellStyle name="常规 67" xfId="798"/>
    <cellStyle name="常规 7" xfId="456"/>
    <cellStyle name="常规 70" xfId="1002"/>
    <cellStyle name="常规 71" xfId="799"/>
    <cellStyle name="常规 72" xfId="1003"/>
    <cellStyle name="常规 73" xfId="1004"/>
    <cellStyle name="常规 74" xfId="1005"/>
    <cellStyle name="常规 75" xfId="1006"/>
    <cellStyle name="常规 8" xfId="457"/>
    <cellStyle name="常规 80" xfId="458"/>
    <cellStyle name="常规 81" xfId="459"/>
    <cellStyle name="常规 82" xfId="460"/>
    <cellStyle name="常规 83" xfId="899"/>
    <cellStyle name="常规 84" xfId="1007"/>
    <cellStyle name="常规 85" xfId="900"/>
    <cellStyle name="常规 86" xfId="901"/>
    <cellStyle name="常规 87" xfId="461"/>
    <cellStyle name="常规 88" xfId="462"/>
    <cellStyle name="常规 89" xfId="463"/>
    <cellStyle name="常规 9" xfId="464"/>
    <cellStyle name="常规 90" xfId="465"/>
    <cellStyle name="常规 91" xfId="466"/>
    <cellStyle name="常规 92" xfId="467"/>
    <cellStyle name="常规 94" xfId="902"/>
    <cellStyle name="常规 95" xfId="468"/>
    <cellStyle name="常规 96" xfId="469"/>
    <cellStyle name="常规 97" xfId="470"/>
    <cellStyle name="常规 98" xfId="471"/>
    <cellStyle name="常规 99" xfId="47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S42"/>
  <sheetViews>
    <sheetView tabSelected="1" workbookViewId="0">
      <selection activeCell="D9" sqref="D9"/>
    </sheetView>
  </sheetViews>
  <sheetFormatPr defaultRowHeight="13.5"/>
  <cols>
    <col min="1" max="1" width="1.5" style="267" customWidth="1"/>
    <col min="2" max="2" width="3.125" style="267" customWidth="1"/>
    <col min="3" max="3" width="13.5" style="267" bestFit="1" customWidth="1"/>
    <col min="4" max="4" width="13" style="313" customWidth="1"/>
    <col min="5" max="5" width="3.125" style="267" customWidth="1"/>
    <col min="6" max="6" width="13.5" style="267" bestFit="1" customWidth="1"/>
    <col min="7" max="7" width="13.5" style="313" customWidth="1"/>
    <col min="8" max="8" width="3.125" style="267" customWidth="1"/>
    <col min="9" max="9" width="14.5" style="267" customWidth="1"/>
    <col min="10" max="10" width="13.125" style="313" customWidth="1"/>
    <col min="11" max="11" width="3.125" style="267" customWidth="1"/>
    <col min="12" max="12" width="13.5" style="267" bestFit="1" customWidth="1"/>
    <col min="13" max="13" width="11.5" style="313" customWidth="1"/>
    <col min="14" max="14" width="3.125" style="267" customWidth="1"/>
    <col min="15" max="15" width="14.5" style="267" customWidth="1"/>
    <col min="16" max="16" width="11.125" style="313" customWidth="1"/>
    <col min="17" max="17" width="3.75" style="267" customWidth="1"/>
    <col min="18" max="18" width="13" style="267" customWidth="1"/>
    <col min="19" max="19" width="12.875" style="313" customWidth="1"/>
    <col min="20" max="256" width="9" style="267"/>
    <col min="257" max="257" width="1.5" style="267" customWidth="1"/>
    <col min="258" max="258" width="3.125" style="267" customWidth="1"/>
    <col min="259" max="259" width="13.5" style="267" bestFit="1" customWidth="1"/>
    <col min="260" max="260" width="13" style="267" customWidth="1"/>
    <col min="261" max="261" width="3.125" style="267" customWidth="1"/>
    <col min="262" max="262" width="13.5" style="267" bestFit="1" customWidth="1"/>
    <col min="263" max="263" width="13.5" style="267" customWidth="1"/>
    <col min="264" max="264" width="3.125" style="267" customWidth="1"/>
    <col min="265" max="265" width="13.5" style="267" bestFit="1" customWidth="1"/>
    <col min="266" max="266" width="13.125" style="267" customWidth="1"/>
    <col min="267" max="267" width="3.125" style="267" customWidth="1"/>
    <col min="268" max="268" width="13.5" style="267" bestFit="1" customWidth="1"/>
    <col min="269" max="269" width="11.5" style="267" customWidth="1"/>
    <col min="270" max="270" width="3.125" style="267" customWidth="1"/>
    <col min="271" max="271" width="14.5" style="267" customWidth="1"/>
    <col min="272" max="272" width="11.125" style="267" customWidth="1"/>
    <col min="273" max="273" width="3.75" style="267" customWidth="1"/>
    <col min="274" max="274" width="13" style="267" customWidth="1"/>
    <col min="275" max="275" width="12.875" style="267" customWidth="1"/>
    <col min="276" max="512" width="9" style="267"/>
    <col min="513" max="513" width="1.5" style="267" customWidth="1"/>
    <col min="514" max="514" width="3.125" style="267" customWidth="1"/>
    <col min="515" max="515" width="13.5" style="267" bestFit="1" customWidth="1"/>
    <col min="516" max="516" width="13" style="267" customWidth="1"/>
    <col min="517" max="517" width="3.125" style="267" customWidth="1"/>
    <col min="518" max="518" width="13.5" style="267" bestFit="1" customWidth="1"/>
    <col min="519" max="519" width="13.5" style="267" customWidth="1"/>
    <col min="520" max="520" width="3.125" style="267" customWidth="1"/>
    <col min="521" max="521" width="13.5" style="267" bestFit="1" customWidth="1"/>
    <col min="522" max="522" width="13.125" style="267" customWidth="1"/>
    <col min="523" max="523" width="3.125" style="267" customWidth="1"/>
    <col min="524" max="524" width="13.5" style="267" bestFit="1" customWidth="1"/>
    <col min="525" max="525" width="11.5" style="267" customWidth="1"/>
    <col min="526" max="526" width="3.125" style="267" customWidth="1"/>
    <col min="527" max="527" width="14.5" style="267" customWidth="1"/>
    <col min="528" max="528" width="11.125" style="267" customWidth="1"/>
    <col min="529" max="529" width="3.75" style="267" customWidth="1"/>
    <col min="530" max="530" width="13" style="267" customWidth="1"/>
    <col min="531" max="531" width="12.875" style="267" customWidth="1"/>
    <col min="532" max="768" width="9" style="267"/>
    <col min="769" max="769" width="1.5" style="267" customWidth="1"/>
    <col min="770" max="770" width="3.125" style="267" customWidth="1"/>
    <col min="771" max="771" width="13.5" style="267" bestFit="1" customWidth="1"/>
    <col min="772" max="772" width="13" style="267" customWidth="1"/>
    <col min="773" max="773" width="3.125" style="267" customWidth="1"/>
    <col min="774" max="774" width="13.5" style="267" bestFit="1" customWidth="1"/>
    <col min="775" max="775" width="13.5" style="267" customWidth="1"/>
    <col min="776" max="776" width="3.125" style="267" customWidth="1"/>
    <col min="777" max="777" width="13.5" style="267" bestFit="1" customWidth="1"/>
    <col min="778" max="778" width="13.125" style="267" customWidth="1"/>
    <col min="779" max="779" width="3.125" style="267" customWidth="1"/>
    <col min="780" max="780" width="13.5" style="267" bestFit="1" customWidth="1"/>
    <col min="781" max="781" width="11.5" style="267" customWidth="1"/>
    <col min="782" max="782" width="3.125" style="267" customWidth="1"/>
    <col min="783" max="783" width="14.5" style="267" customWidth="1"/>
    <col min="784" max="784" width="11.125" style="267" customWidth="1"/>
    <col min="785" max="785" width="3.75" style="267" customWidth="1"/>
    <col min="786" max="786" width="13" style="267" customWidth="1"/>
    <col min="787" max="787" width="12.875" style="267" customWidth="1"/>
    <col min="788" max="1024" width="9" style="267"/>
    <col min="1025" max="1025" width="1.5" style="267" customWidth="1"/>
    <col min="1026" max="1026" width="3.125" style="267" customWidth="1"/>
    <col min="1027" max="1027" width="13.5" style="267" bestFit="1" customWidth="1"/>
    <col min="1028" max="1028" width="13" style="267" customWidth="1"/>
    <col min="1029" max="1029" width="3.125" style="267" customWidth="1"/>
    <col min="1030" max="1030" width="13.5" style="267" bestFit="1" customWidth="1"/>
    <col min="1031" max="1031" width="13.5" style="267" customWidth="1"/>
    <col min="1032" max="1032" width="3.125" style="267" customWidth="1"/>
    <col min="1033" max="1033" width="13.5" style="267" bestFit="1" customWidth="1"/>
    <col min="1034" max="1034" width="13.125" style="267" customWidth="1"/>
    <col min="1035" max="1035" width="3.125" style="267" customWidth="1"/>
    <col min="1036" max="1036" width="13.5" style="267" bestFit="1" customWidth="1"/>
    <col min="1037" max="1037" width="11.5" style="267" customWidth="1"/>
    <col min="1038" max="1038" width="3.125" style="267" customWidth="1"/>
    <col min="1039" max="1039" width="14.5" style="267" customWidth="1"/>
    <col min="1040" max="1040" width="11.125" style="267" customWidth="1"/>
    <col min="1041" max="1041" width="3.75" style="267" customWidth="1"/>
    <col min="1042" max="1042" width="13" style="267" customWidth="1"/>
    <col min="1043" max="1043" width="12.875" style="267" customWidth="1"/>
    <col min="1044" max="1280" width="9" style="267"/>
    <col min="1281" max="1281" width="1.5" style="267" customWidth="1"/>
    <col min="1282" max="1282" width="3.125" style="267" customWidth="1"/>
    <col min="1283" max="1283" width="13.5" style="267" bestFit="1" customWidth="1"/>
    <col min="1284" max="1284" width="13" style="267" customWidth="1"/>
    <col min="1285" max="1285" width="3.125" style="267" customWidth="1"/>
    <col min="1286" max="1286" width="13.5" style="267" bestFit="1" customWidth="1"/>
    <col min="1287" max="1287" width="13.5" style="267" customWidth="1"/>
    <col min="1288" max="1288" width="3.125" style="267" customWidth="1"/>
    <col min="1289" max="1289" width="13.5" style="267" bestFit="1" customWidth="1"/>
    <col min="1290" max="1290" width="13.125" style="267" customWidth="1"/>
    <col min="1291" max="1291" width="3.125" style="267" customWidth="1"/>
    <col min="1292" max="1292" width="13.5" style="267" bestFit="1" customWidth="1"/>
    <col min="1293" max="1293" width="11.5" style="267" customWidth="1"/>
    <col min="1294" max="1294" width="3.125" style="267" customWidth="1"/>
    <col min="1295" max="1295" width="14.5" style="267" customWidth="1"/>
    <col min="1296" max="1296" width="11.125" style="267" customWidth="1"/>
    <col min="1297" max="1297" width="3.75" style="267" customWidth="1"/>
    <col min="1298" max="1298" width="13" style="267" customWidth="1"/>
    <col min="1299" max="1299" width="12.875" style="267" customWidth="1"/>
    <col min="1300" max="1536" width="9" style="267"/>
    <col min="1537" max="1537" width="1.5" style="267" customWidth="1"/>
    <col min="1538" max="1538" width="3.125" style="267" customWidth="1"/>
    <col min="1539" max="1539" width="13.5" style="267" bestFit="1" customWidth="1"/>
    <col min="1540" max="1540" width="13" style="267" customWidth="1"/>
    <col min="1541" max="1541" width="3.125" style="267" customWidth="1"/>
    <col min="1542" max="1542" width="13.5" style="267" bestFit="1" customWidth="1"/>
    <col min="1543" max="1543" width="13.5" style="267" customWidth="1"/>
    <col min="1544" max="1544" width="3.125" style="267" customWidth="1"/>
    <col min="1545" max="1545" width="13.5" style="267" bestFit="1" customWidth="1"/>
    <col min="1546" max="1546" width="13.125" style="267" customWidth="1"/>
    <col min="1547" max="1547" width="3.125" style="267" customWidth="1"/>
    <col min="1548" max="1548" width="13.5" style="267" bestFit="1" customWidth="1"/>
    <col min="1549" max="1549" width="11.5" style="267" customWidth="1"/>
    <col min="1550" max="1550" width="3.125" style="267" customWidth="1"/>
    <col min="1551" max="1551" width="14.5" style="267" customWidth="1"/>
    <col min="1552" max="1552" width="11.125" style="267" customWidth="1"/>
    <col min="1553" max="1553" width="3.75" style="267" customWidth="1"/>
    <col min="1554" max="1554" width="13" style="267" customWidth="1"/>
    <col min="1555" max="1555" width="12.875" style="267" customWidth="1"/>
    <col min="1556" max="1792" width="9" style="267"/>
    <col min="1793" max="1793" width="1.5" style="267" customWidth="1"/>
    <col min="1794" max="1794" width="3.125" style="267" customWidth="1"/>
    <col min="1795" max="1795" width="13.5" style="267" bestFit="1" customWidth="1"/>
    <col min="1796" max="1796" width="13" style="267" customWidth="1"/>
    <col min="1797" max="1797" width="3.125" style="267" customWidth="1"/>
    <col min="1798" max="1798" width="13.5" style="267" bestFit="1" customWidth="1"/>
    <col min="1799" max="1799" width="13.5" style="267" customWidth="1"/>
    <col min="1800" max="1800" width="3.125" style="267" customWidth="1"/>
    <col min="1801" max="1801" width="13.5" style="267" bestFit="1" customWidth="1"/>
    <col min="1802" max="1802" width="13.125" style="267" customWidth="1"/>
    <col min="1803" max="1803" width="3.125" style="267" customWidth="1"/>
    <col min="1804" max="1804" width="13.5" style="267" bestFit="1" customWidth="1"/>
    <col min="1805" max="1805" width="11.5" style="267" customWidth="1"/>
    <col min="1806" max="1806" width="3.125" style="267" customWidth="1"/>
    <col min="1807" max="1807" width="14.5" style="267" customWidth="1"/>
    <col min="1808" max="1808" width="11.125" style="267" customWidth="1"/>
    <col min="1809" max="1809" width="3.75" style="267" customWidth="1"/>
    <col min="1810" max="1810" width="13" style="267" customWidth="1"/>
    <col min="1811" max="1811" width="12.875" style="267" customWidth="1"/>
    <col min="1812" max="2048" width="9" style="267"/>
    <col min="2049" max="2049" width="1.5" style="267" customWidth="1"/>
    <col min="2050" max="2050" width="3.125" style="267" customWidth="1"/>
    <col min="2051" max="2051" width="13.5" style="267" bestFit="1" customWidth="1"/>
    <col min="2052" max="2052" width="13" style="267" customWidth="1"/>
    <col min="2053" max="2053" width="3.125" style="267" customWidth="1"/>
    <col min="2054" max="2054" width="13.5" style="267" bestFit="1" customWidth="1"/>
    <col min="2055" max="2055" width="13.5" style="267" customWidth="1"/>
    <col min="2056" max="2056" width="3.125" style="267" customWidth="1"/>
    <col min="2057" max="2057" width="13.5" style="267" bestFit="1" customWidth="1"/>
    <col min="2058" max="2058" width="13.125" style="267" customWidth="1"/>
    <col min="2059" max="2059" width="3.125" style="267" customWidth="1"/>
    <col min="2060" max="2060" width="13.5" style="267" bestFit="1" customWidth="1"/>
    <col min="2061" max="2061" width="11.5" style="267" customWidth="1"/>
    <col min="2062" max="2062" width="3.125" style="267" customWidth="1"/>
    <col min="2063" max="2063" width="14.5" style="267" customWidth="1"/>
    <col min="2064" max="2064" width="11.125" style="267" customWidth="1"/>
    <col min="2065" max="2065" width="3.75" style="267" customWidth="1"/>
    <col min="2066" max="2066" width="13" style="267" customWidth="1"/>
    <col min="2067" max="2067" width="12.875" style="267" customWidth="1"/>
    <col min="2068" max="2304" width="9" style="267"/>
    <col min="2305" max="2305" width="1.5" style="267" customWidth="1"/>
    <col min="2306" max="2306" width="3.125" style="267" customWidth="1"/>
    <col min="2307" max="2307" width="13.5" style="267" bestFit="1" customWidth="1"/>
    <col min="2308" max="2308" width="13" style="267" customWidth="1"/>
    <col min="2309" max="2309" width="3.125" style="267" customWidth="1"/>
    <col min="2310" max="2310" width="13.5" style="267" bestFit="1" customWidth="1"/>
    <col min="2311" max="2311" width="13.5" style="267" customWidth="1"/>
    <col min="2312" max="2312" width="3.125" style="267" customWidth="1"/>
    <col min="2313" max="2313" width="13.5" style="267" bestFit="1" customWidth="1"/>
    <col min="2314" max="2314" width="13.125" style="267" customWidth="1"/>
    <col min="2315" max="2315" width="3.125" style="267" customWidth="1"/>
    <col min="2316" max="2316" width="13.5" style="267" bestFit="1" customWidth="1"/>
    <col min="2317" max="2317" width="11.5" style="267" customWidth="1"/>
    <col min="2318" max="2318" width="3.125" style="267" customWidth="1"/>
    <col min="2319" max="2319" width="14.5" style="267" customWidth="1"/>
    <col min="2320" max="2320" width="11.125" style="267" customWidth="1"/>
    <col min="2321" max="2321" width="3.75" style="267" customWidth="1"/>
    <col min="2322" max="2322" width="13" style="267" customWidth="1"/>
    <col min="2323" max="2323" width="12.875" style="267" customWidth="1"/>
    <col min="2324" max="2560" width="9" style="267"/>
    <col min="2561" max="2561" width="1.5" style="267" customWidth="1"/>
    <col min="2562" max="2562" width="3.125" style="267" customWidth="1"/>
    <col min="2563" max="2563" width="13.5" style="267" bestFit="1" customWidth="1"/>
    <col min="2564" max="2564" width="13" style="267" customWidth="1"/>
    <col min="2565" max="2565" width="3.125" style="267" customWidth="1"/>
    <col min="2566" max="2566" width="13.5" style="267" bestFit="1" customWidth="1"/>
    <col min="2567" max="2567" width="13.5" style="267" customWidth="1"/>
    <col min="2568" max="2568" width="3.125" style="267" customWidth="1"/>
    <col min="2569" max="2569" width="13.5" style="267" bestFit="1" customWidth="1"/>
    <col min="2570" max="2570" width="13.125" style="267" customWidth="1"/>
    <col min="2571" max="2571" width="3.125" style="267" customWidth="1"/>
    <col min="2572" max="2572" width="13.5" style="267" bestFit="1" customWidth="1"/>
    <col min="2573" max="2573" width="11.5" style="267" customWidth="1"/>
    <col min="2574" max="2574" width="3.125" style="267" customWidth="1"/>
    <col min="2575" max="2575" width="14.5" style="267" customWidth="1"/>
    <col min="2576" max="2576" width="11.125" style="267" customWidth="1"/>
    <col min="2577" max="2577" width="3.75" style="267" customWidth="1"/>
    <col min="2578" max="2578" width="13" style="267" customWidth="1"/>
    <col min="2579" max="2579" width="12.875" style="267" customWidth="1"/>
    <col min="2580" max="2816" width="9" style="267"/>
    <col min="2817" max="2817" width="1.5" style="267" customWidth="1"/>
    <col min="2818" max="2818" width="3.125" style="267" customWidth="1"/>
    <col min="2819" max="2819" width="13.5" style="267" bestFit="1" customWidth="1"/>
    <col min="2820" max="2820" width="13" style="267" customWidth="1"/>
    <col min="2821" max="2821" width="3.125" style="267" customWidth="1"/>
    <col min="2822" max="2822" width="13.5" style="267" bestFit="1" customWidth="1"/>
    <col min="2823" max="2823" width="13.5" style="267" customWidth="1"/>
    <col min="2824" max="2824" width="3.125" style="267" customWidth="1"/>
    <col min="2825" max="2825" width="13.5" style="267" bestFit="1" customWidth="1"/>
    <col min="2826" max="2826" width="13.125" style="267" customWidth="1"/>
    <col min="2827" max="2827" width="3.125" style="267" customWidth="1"/>
    <col min="2828" max="2828" width="13.5" style="267" bestFit="1" customWidth="1"/>
    <col min="2829" max="2829" width="11.5" style="267" customWidth="1"/>
    <col min="2830" max="2830" width="3.125" style="267" customWidth="1"/>
    <col min="2831" max="2831" width="14.5" style="267" customWidth="1"/>
    <col min="2832" max="2832" width="11.125" style="267" customWidth="1"/>
    <col min="2833" max="2833" width="3.75" style="267" customWidth="1"/>
    <col min="2834" max="2834" width="13" style="267" customWidth="1"/>
    <col min="2835" max="2835" width="12.875" style="267" customWidth="1"/>
    <col min="2836" max="3072" width="9" style="267"/>
    <col min="3073" max="3073" width="1.5" style="267" customWidth="1"/>
    <col min="3074" max="3074" width="3.125" style="267" customWidth="1"/>
    <col min="3075" max="3075" width="13.5" style="267" bestFit="1" customWidth="1"/>
    <col min="3076" max="3076" width="13" style="267" customWidth="1"/>
    <col min="3077" max="3077" width="3.125" style="267" customWidth="1"/>
    <col min="3078" max="3078" width="13.5" style="267" bestFit="1" customWidth="1"/>
    <col min="3079" max="3079" width="13.5" style="267" customWidth="1"/>
    <col min="3080" max="3080" width="3.125" style="267" customWidth="1"/>
    <col min="3081" max="3081" width="13.5" style="267" bestFit="1" customWidth="1"/>
    <col min="3082" max="3082" width="13.125" style="267" customWidth="1"/>
    <col min="3083" max="3083" width="3.125" style="267" customWidth="1"/>
    <col min="3084" max="3084" width="13.5" style="267" bestFit="1" customWidth="1"/>
    <col min="3085" max="3085" width="11.5" style="267" customWidth="1"/>
    <col min="3086" max="3086" width="3.125" style="267" customWidth="1"/>
    <col min="3087" max="3087" width="14.5" style="267" customWidth="1"/>
    <col min="3088" max="3088" width="11.125" style="267" customWidth="1"/>
    <col min="3089" max="3089" width="3.75" style="267" customWidth="1"/>
    <col min="3090" max="3090" width="13" style="267" customWidth="1"/>
    <col min="3091" max="3091" width="12.875" style="267" customWidth="1"/>
    <col min="3092" max="3328" width="9" style="267"/>
    <col min="3329" max="3329" width="1.5" style="267" customWidth="1"/>
    <col min="3330" max="3330" width="3.125" style="267" customWidth="1"/>
    <col min="3331" max="3331" width="13.5" style="267" bestFit="1" customWidth="1"/>
    <col min="3332" max="3332" width="13" style="267" customWidth="1"/>
    <col min="3333" max="3333" width="3.125" style="267" customWidth="1"/>
    <col min="3334" max="3334" width="13.5" style="267" bestFit="1" customWidth="1"/>
    <col min="3335" max="3335" width="13.5" style="267" customWidth="1"/>
    <col min="3336" max="3336" width="3.125" style="267" customWidth="1"/>
    <col min="3337" max="3337" width="13.5" style="267" bestFit="1" customWidth="1"/>
    <col min="3338" max="3338" width="13.125" style="267" customWidth="1"/>
    <col min="3339" max="3339" width="3.125" style="267" customWidth="1"/>
    <col min="3340" max="3340" width="13.5" style="267" bestFit="1" customWidth="1"/>
    <col min="3341" max="3341" width="11.5" style="267" customWidth="1"/>
    <col min="3342" max="3342" width="3.125" style="267" customWidth="1"/>
    <col min="3343" max="3343" width="14.5" style="267" customWidth="1"/>
    <col min="3344" max="3344" width="11.125" style="267" customWidth="1"/>
    <col min="3345" max="3345" width="3.75" style="267" customWidth="1"/>
    <col min="3346" max="3346" width="13" style="267" customWidth="1"/>
    <col min="3347" max="3347" width="12.875" style="267" customWidth="1"/>
    <col min="3348" max="3584" width="9" style="267"/>
    <col min="3585" max="3585" width="1.5" style="267" customWidth="1"/>
    <col min="3586" max="3586" width="3.125" style="267" customWidth="1"/>
    <col min="3587" max="3587" width="13.5" style="267" bestFit="1" customWidth="1"/>
    <col min="3588" max="3588" width="13" style="267" customWidth="1"/>
    <col min="3589" max="3589" width="3.125" style="267" customWidth="1"/>
    <col min="3590" max="3590" width="13.5" style="267" bestFit="1" customWidth="1"/>
    <col min="3591" max="3591" width="13.5" style="267" customWidth="1"/>
    <col min="3592" max="3592" width="3.125" style="267" customWidth="1"/>
    <col min="3593" max="3593" width="13.5" style="267" bestFit="1" customWidth="1"/>
    <col min="3594" max="3594" width="13.125" style="267" customWidth="1"/>
    <col min="3595" max="3595" width="3.125" style="267" customWidth="1"/>
    <col min="3596" max="3596" width="13.5" style="267" bestFit="1" customWidth="1"/>
    <col min="3597" max="3597" width="11.5" style="267" customWidth="1"/>
    <col min="3598" max="3598" width="3.125" style="267" customWidth="1"/>
    <col min="3599" max="3599" width="14.5" style="267" customWidth="1"/>
    <col min="3600" max="3600" width="11.125" style="267" customWidth="1"/>
    <col min="3601" max="3601" width="3.75" style="267" customWidth="1"/>
    <col min="3602" max="3602" width="13" style="267" customWidth="1"/>
    <col min="3603" max="3603" width="12.875" style="267" customWidth="1"/>
    <col min="3604" max="3840" width="9" style="267"/>
    <col min="3841" max="3841" width="1.5" style="267" customWidth="1"/>
    <col min="3842" max="3842" width="3.125" style="267" customWidth="1"/>
    <col min="3843" max="3843" width="13.5" style="267" bestFit="1" customWidth="1"/>
    <col min="3844" max="3844" width="13" style="267" customWidth="1"/>
    <col min="3845" max="3845" width="3.125" style="267" customWidth="1"/>
    <col min="3846" max="3846" width="13.5" style="267" bestFit="1" customWidth="1"/>
    <col min="3847" max="3847" width="13.5" style="267" customWidth="1"/>
    <col min="3848" max="3848" width="3.125" style="267" customWidth="1"/>
    <col min="3849" max="3849" width="13.5" style="267" bestFit="1" customWidth="1"/>
    <col min="3850" max="3850" width="13.125" style="267" customWidth="1"/>
    <col min="3851" max="3851" width="3.125" style="267" customWidth="1"/>
    <col min="3852" max="3852" width="13.5" style="267" bestFit="1" customWidth="1"/>
    <col min="3853" max="3853" width="11.5" style="267" customWidth="1"/>
    <col min="3854" max="3854" width="3.125" style="267" customWidth="1"/>
    <col min="3855" max="3855" width="14.5" style="267" customWidth="1"/>
    <col min="3856" max="3856" width="11.125" style="267" customWidth="1"/>
    <col min="3857" max="3857" width="3.75" style="267" customWidth="1"/>
    <col min="3858" max="3858" width="13" style="267" customWidth="1"/>
    <col min="3859" max="3859" width="12.875" style="267" customWidth="1"/>
    <col min="3860" max="4096" width="9" style="267"/>
    <col min="4097" max="4097" width="1.5" style="267" customWidth="1"/>
    <col min="4098" max="4098" width="3.125" style="267" customWidth="1"/>
    <col min="4099" max="4099" width="13.5" style="267" bestFit="1" customWidth="1"/>
    <col min="4100" max="4100" width="13" style="267" customWidth="1"/>
    <col min="4101" max="4101" width="3.125" style="267" customWidth="1"/>
    <col min="4102" max="4102" width="13.5" style="267" bestFit="1" customWidth="1"/>
    <col min="4103" max="4103" width="13.5" style="267" customWidth="1"/>
    <col min="4104" max="4104" width="3.125" style="267" customWidth="1"/>
    <col min="4105" max="4105" width="13.5" style="267" bestFit="1" customWidth="1"/>
    <col min="4106" max="4106" width="13.125" style="267" customWidth="1"/>
    <col min="4107" max="4107" width="3.125" style="267" customWidth="1"/>
    <col min="4108" max="4108" width="13.5" style="267" bestFit="1" customWidth="1"/>
    <col min="4109" max="4109" width="11.5" style="267" customWidth="1"/>
    <col min="4110" max="4110" width="3.125" style="267" customWidth="1"/>
    <col min="4111" max="4111" width="14.5" style="267" customWidth="1"/>
    <col min="4112" max="4112" width="11.125" style="267" customWidth="1"/>
    <col min="4113" max="4113" width="3.75" style="267" customWidth="1"/>
    <col min="4114" max="4114" width="13" style="267" customWidth="1"/>
    <col min="4115" max="4115" width="12.875" style="267" customWidth="1"/>
    <col min="4116" max="4352" width="9" style="267"/>
    <col min="4353" max="4353" width="1.5" style="267" customWidth="1"/>
    <col min="4354" max="4354" width="3.125" style="267" customWidth="1"/>
    <col min="4355" max="4355" width="13.5" style="267" bestFit="1" customWidth="1"/>
    <col min="4356" max="4356" width="13" style="267" customWidth="1"/>
    <col min="4357" max="4357" width="3.125" style="267" customWidth="1"/>
    <col min="4358" max="4358" width="13.5" style="267" bestFit="1" customWidth="1"/>
    <col min="4359" max="4359" width="13.5" style="267" customWidth="1"/>
    <col min="4360" max="4360" width="3.125" style="267" customWidth="1"/>
    <col min="4361" max="4361" width="13.5" style="267" bestFit="1" customWidth="1"/>
    <col min="4362" max="4362" width="13.125" style="267" customWidth="1"/>
    <col min="4363" max="4363" width="3.125" style="267" customWidth="1"/>
    <col min="4364" max="4364" width="13.5" style="267" bestFit="1" customWidth="1"/>
    <col min="4365" max="4365" width="11.5" style="267" customWidth="1"/>
    <col min="4366" max="4366" width="3.125" style="267" customWidth="1"/>
    <col min="4367" max="4367" width="14.5" style="267" customWidth="1"/>
    <col min="4368" max="4368" width="11.125" style="267" customWidth="1"/>
    <col min="4369" max="4369" width="3.75" style="267" customWidth="1"/>
    <col min="4370" max="4370" width="13" style="267" customWidth="1"/>
    <col min="4371" max="4371" width="12.875" style="267" customWidth="1"/>
    <col min="4372" max="4608" width="9" style="267"/>
    <col min="4609" max="4609" width="1.5" style="267" customWidth="1"/>
    <col min="4610" max="4610" width="3.125" style="267" customWidth="1"/>
    <col min="4611" max="4611" width="13.5" style="267" bestFit="1" customWidth="1"/>
    <col min="4612" max="4612" width="13" style="267" customWidth="1"/>
    <col min="4613" max="4613" width="3.125" style="267" customWidth="1"/>
    <col min="4614" max="4614" width="13.5" style="267" bestFit="1" customWidth="1"/>
    <col min="4615" max="4615" width="13.5" style="267" customWidth="1"/>
    <col min="4616" max="4616" width="3.125" style="267" customWidth="1"/>
    <col min="4617" max="4617" width="13.5" style="267" bestFit="1" customWidth="1"/>
    <col min="4618" max="4618" width="13.125" style="267" customWidth="1"/>
    <col min="4619" max="4619" width="3.125" style="267" customWidth="1"/>
    <col min="4620" max="4620" width="13.5" style="267" bestFit="1" customWidth="1"/>
    <col min="4621" max="4621" width="11.5" style="267" customWidth="1"/>
    <col min="4622" max="4622" width="3.125" style="267" customWidth="1"/>
    <col min="4623" max="4623" width="14.5" style="267" customWidth="1"/>
    <col min="4624" max="4624" width="11.125" style="267" customWidth="1"/>
    <col min="4625" max="4625" width="3.75" style="267" customWidth="1"/>
    <col min="4626" max="4626" width="13" style="267" customWidth="1"/>
    <col min="4627" max="4627" width="12.875" style="267" customWidth="1"/>
    <col min="4628" max="4864" width="9" style="267"/>
    <col min="4865" max="4865" width="1.5" style="267" customWidth="1"/>
    <col min="4866" max="4866" width="3.125" style="267" customWidth="1"/>
    <col min="4867" max="4867" width="13.5" style="267" bestFit="1" customWidth="1"/>
    <col min="4868" max="4868" width="13" style="267" customWidth="1"/>
    <col min="4869" max="4869" width="3.125" style="267" customWidth="1"/>
    <col min="4870" max="4870" width="13.5" style="267" bestFit="1" customWidth="1"/>
    <col min="4871" max="4871" width="13.5" style="267" customWidth="1"/>
    <col min="4872" max="4872" width="3.125" style="267" customWidth="1"/>
    <col min="4873" max="4873" width="13.5" style="267" bestFit="1" customWidth="1"/>
    <col min="4874" max="4874" width="13.125" style="267" customWidth="1"/>
    <col min="4875" max="4875" width="3.125" style="267" customWidth="1"/>
    <col min="4876" max="4876" width="13.5" style="267" bestFit="1" customWidth="1"/>
    <col min="4877" max="4877" width="11.5" style="267" customWidth="1"/>
    <col min="4878" max="4878" width="3.125" style="267" customWidth="1"/>
    <col min="4879" max="4879" width="14.5" style="267" customWidth="1"/>
    <col min="4880" max="4880" width="11.125" style="267" customWidth="1"/>
    <col min="4881" max="4881" width="3.75" style="267" customWidth="1"/>
    <col min="4882" max="4882" width="13" style="267" customWidth="1"/>
    <col min="4883" max="4883" width="12.875" style="267" customWidth="1"/>
    <col min="4884" max="5120" width="9" style="267"/>
    <col min="5121" max="5121" width="1.5" style="267" customWidth="1"/>
    <col min="5122" max="5122" width="3.125" style="267" customWidth="1"/>
    <col min="5123" max="5123" width="13.5" style="267" bestFit="1" customWidth="1"/>
    <col min="5124" max="5124" width="13" style="267" customWidth="1"/>
    <col min="5125" max="5125" width="3.125" style="267" customWidth="1"/>
    <col min="5126" max="5126" width="13.5" style="267" bestFit="1" customWidth="1"/>
    <col min="5127" max="5127" width="13.5" style="267" customWidth="1"/>
    <col min="5128" max="5128" width="3.125" style="267" customWidth="1"/>
    <col min="5129" max="5129" width="13.5" style="267" bestFit="1" customWidth="1"/>
    <col min="5130" max="5130" width="13.125" style="267" customWidth="1"/>
    <col min="5131" max="5131" width="3.125" style="267" customWidth="1"/>
    <col min="5132" max="5132" width="13.5" style="267" bestFit="1" customWidth="1"/>
    <col min="5133" max="5133" width="11.5" style="267" customWidth="1"/>
    <col min="5134" max="5134" width="3.125" style="267" customWidth="1"/>
    <col min="5135" max="5135" width="14.5" style="267" customWidth="1"/>
    <col min="5136" max="5136" width="11.125" style="267" customWidth="1"/>
    <col min="5137" max="5137" width="3.75" style="267" customWidth="1"/>
    <col min="5138" max="5138" width="13" style="267" customWidth="1"/>
    <col min="5139" max="5139" width="12.875" style="267" customWidth="1"/>
    <col min="5140" max="5376" width="9" style="267"/>
    <col min="5377" max="5377" width="1.5" style="267" customWidth="1"/>
    <col min="5378" max="5378" width="3.125" style="267" customWidth="1"/>
    <col min="5379" max="5379" width="13.5" style="267" bestFit="1" customWidth="1"/>
    <col min="5380" max="5380" width="13" style="267" customWidth="1"/>
    <col min="5381" max="5381" width="3.125" style="267" customWidth="1"/>
    <col min="5382" max="5382" width="13.5" style="267" bestFit="1" customWidth="1"/>
    <col min="5383" max="5383" width="13.5" style="267" customWidth="1"/>
    <col min="5384" max="5384" width="3.125" style="267" customWidth="1"/>
    <col min="5385" max="5385" width="13.5" style="267" bestFit="1" customWidth="1"/>
    <col min="5386" max="5386" width="13.125" style="267" customWidth="1"/>
    <col min="5387" max="5387" width="3.125" style="267" customWidth="1"/>
    <col min="5388" max="5388" width="13.5" style="267" bestFit="1" customWidth="1"/>
    <col min="5389" max="5389" width="11.5" style="267" customWidth="1"/>
    <col min="5390" max="5390" width="3.125" style="267" customWidth="1"/>
    <col min="5391" max="5391" width="14.5" style="267" customWidth="1"/>
    <col min="5392" max="5392" width="11.125" style="267" customWidth="1"/>
    <col min="5393" max="5393" width="3.75" style="267" customWidth="1"/>
    <col min="5394" max="5394" width="13" style="267" customWidth="1"/>
    <col min="5395" max="5395" width="12.875" style="267" customWidth="1"/>
    <col min="5396" max="5632" width="9" style="267"/>
    <col min="5633" max="5633" width="1.5" style="267" customWidth="1"/>
    <col min="5634" max="5634" width="3.125" style="267" customWidth="1"/>
    <col min="5635" max="5635" width="13.5" style="267" bestFit="1" customWidth="1"/>
    <col min="5636" max="5636" width="13" style="267" customWidth="1"/>
    <col min="5637" max="5637" width="3.125" style="267" customWidth="1"/>
    <col min="5638" max="5638" width="13.5" style="267" bestFit="1" customWidth="1"/>
    <col min="5639" max="5639" width="13.5" style="267" customWidth="1"/>
    <col min="5640" max="5640" width="3.125" style="267" customWidth="1"/>
    <col min="5641" max="5641" width="13.5" style="267" bestFit="1" customWidth="1"/>
    <col min="5642" max="5642" width="13.125" style="267" customWidth="1"/>
    <col min="5643" max="5643" width="3.125" style="267" customWidth="1"/>
    <col min="5644" max="5644" width="13.5" style="267" bestFit="1" customWidth="1"/>
    <col min="5645" max="5645" width="11.5" style="267" customWidth="1"/>
    <col min="5646" max="5646" width="3.125" style="267" customWidth="1"/>
    <col min="5647" max="5647" width="14.5" style="267" customWidth="1"/>
    <col min="5648" max="5648" width="11.125" style="267" customWidth="1"/>
    <col min="5649" max="5649" width="3.75" style="267" customWidth="1"/>
    <col min="5650" max="5650" width="13" style="267" customWidth="1"/>
    <col min="5651" max="5651" width="12.875" style="267" customWidth="1"/>
    <col min="5652" max="5888" width="9" style="267"/>
    <col min="5889" max="5889" width="1.5" style="267" customWidth="1"/>
    <col min="5890" max="5890" width="3.125" style="267" customWidth="1"/>
    <col min="5891" max="5891" width="13.5" style="267" bestFit="1" customWidth="1"/>
    <col min="5892" max="5892" width="13" style="267" customWidth="1"/>
    <col min="5893" max="5893" width="3.125" style="267" customWidth="1"/>
    <col min="5894" max="5894" width="13.5" style="267" bestFit="1" customWidth="1"/>
    <col min="5895" max="5895" width="13.5" style="267" customWidth="1"/>
    <col min="5896" max="5896" width="3.125" style="267" customWidth="1"/>
    <col min="5897" max="5897" width="13.5" style="267" bestFit="1" customWidth="1"/>
    <col min="5898" max="5898" width="13.125" style="267" customWidth="1"/>
    <col min="5899" max="5899" width="3.125" style="267" customWidth="1"/>
    <col min="5900" max="5900" width="13.5" style="267" bestFit="1" customWidth="1"/>
    <col min="5901" max="5901" width="11.5" style="267" customWidth="1"/>
    <col min="5902" max="5902" width="3.125" style="267" customWidth="1"/>
    <col min="5903" max="5903" width="14.5" style="267" customWidth="1"/>
    <col min="5904" max="5904" width="11.125" style="267" customWidth="1"/>
    <col min="5905" max="5905" width="3.75" style="267" customWidth="1"/>
    <col min="5906" max="5906" width="13" style="267" customWidth="1"/>
    <col min="5907" max="5907" width="12.875" style="267" customWidth="1"/>
    <col min="5908" max="6144" width="9" style="267"/>
    <col min="6145" max="6145" width="1.5" style="267" customWidth="1"/>
    <col min="6146" max="6146" width="3.125" style="267" customWidth="1"/>
    <col min="6147" max="6147" width="13.5" style="267" bestFit="1" customWidth="1"/>
    <col min="6148" max="6148" width="13" style="267" customWidth="1"/>
    <col min="6149" max="6149" width="3.125" style="267" customWidth="1"/>
    <col min="6150" max="6150" width="13.5" style="267" bestFit="1" customWidth="1"/>
    <col min="6151" max="6151" width="13.5" style="267" customWidth="1"/>
    <col min="6152" max="6152" width="3.125" style="267" customWidth="1"/>
    <col min="6153" max="6153" width="13.5" style="267" bestFit="1" customWidth="1"/>
    <col min="6154" max="6154" width="13.125" style="267" customWidth="1"/>
    <col min="6155" max="6155" width="3.125" style="267" customWidth="1"/>
    <col min="6156" max="6156" width="13.5" style="267" bestFit="1" customWidth="1"/>
    <col min="6157" max="6157" width="11.5" style="267" customWidth="1"/>
    <col min="6158" max="6158" width="3.125" style="267" customWidth="1"/>
    <col min="6159" max="6159" width="14.5" style="267" customWidth="1"/>
    <col min="6160" max="6160" width="11.125" style="267" customWidth="1"/>
    <col min="6161" max="6161" width="3.75" style="267" customWidth="1"/>
    <col min="6162" max="6162" width="13" style="267" customWidth="1"/>
    <col min="6163" max="6163" width="12.875" style="267" customWidth="1"/>
    <col min="6164" max="6400" width="9" style="267"/>
    <col min="6401" max="6401" width="1.5" style="267" customWidth="1"/>
    <col min="6402" max="6402" width="3.125" style="267" customWidth="1"/>
    <col min="6403" max="6403" width="13.5" style="267" bestFit="1" customWidth="1"/>
    <col min="6404" max="6404" width="13" style="267" customWidth="1"/>
    <col min="6405" max="6405" width="3.125" style="267" customWidth="1"/>
    <col min="6406" max="6406" width="13.5" style="267" bestFit="1" customWidth="1"/>
    <col min="6407" max="6407" width="13.5" style="267" customWidth="1"/>
    <col min="6408" max="6408" width="3.125" style="267" customWidth="1"/>
    <col min="6409" max="6409" width="13.5" style="267" bestFit="1" customWidth="1"/>
    <col min="6410" max="6410" width="13.125" style="267" customWidth="1"/>
    <col min="6411" max="6411" width="3.125" style="267" customWidth="1"/>
    <col min="6412" max="6412" width="13.5" style="267" bestFit="1" customWidth="1"/>
    <col min="6413" max="6413" width="11.5" style="267" customWidth="1"/>
    <col min="6414" max="6414" width="3.125" style="267" customWidth="1"/>
    <col min="6415" max="6415" width="14.5" style="267" customWidth="1"/>
    <col min="6416" max="6416" width="11.125" style="267" customWidth="1"/>
    <col min="6417" max="6417" width="3.75" style="267" customWidth="1"/>
    <col min="6418" max="6418" width="13" style="267" customWidth="1"/>
    <col min="6419" max="6419" width="12.875" style="267" customWidth="1"/>
    <col min="6420" max="6656" width="9" style="267"/>
    <col min="6657" max="6657" width="1.5" style="267" customWidth="1"/>
    <col min="6658" max="6658" width="3.125" style="267" customWidth="1"/>
    <col min="6659" max="6659" width="13.5" style="267" bestFit="1" customWidth="1"/>
    <col min="6660" max="6660" width="13" style="267" customWidth="1"/>
    <col min="6661" max="6661" width="3.125" style="267" customWidth="1"/>
    <col min="6662" max="6662" width="13.5" style="267" bestFit="1" customWidth="1"/>
    <col min="6663" max="6663" width="13.5" style="267" customWidth="1"/>
    <col min="6664" max="6664" width="3.125" style="267" customWidth="1"/>
    <col min="6665" max="6665" width="13.5" style="267" bestFit="1" customWidth="1"/>
    <col min="6666" max="6666" width="13.125" style="267" customWidth="1"/>
    <col min="6667" max="6667" width="3.125" style="267" customWidth="1"/>
    <col min="6668" max="6668" width="13.5" style="267" bestFit="1" customWidth="1"/>
    <col min="6669" max="6669" width="11.5" style="267" customWidth="1"/>
    <col min="6670" max="6670" width="3.125" style="267" customWidth="1"/>
    <col min="6671" max="6671" width="14.5" style="267" customWidth="1"/>
    <col min="6672" max="6672" width="11.125" style="267" customWidth="1"/>
    <col min="6673" max="6673" width="3.75" style="267" customWidth="1"/>
    <col min="6674" max="6674" width="13" style="267" customWidth="1"/>
    <col min="6675" max="6675" width="12.875" style="267" customWidth="1"/>
    <col min="6676" max="6912" width="9" style="267"/>
    <col min="6913" max="6913" width="1.5" style="267" customWidth="1"/>
    <col min="6914" max="6914" width="3.125" style="267" customWidth="1"/>
    <col min="6915" max="6915" width="13.5" style="267" bestFit="1" customWidth="1"/>
    <col min="6916" max="6916" width="13" style="267" customWidth="1"/>
    <col min="6917" max="6917" width="3.125" style="267" customWidth="1"/>
    <col min="6918" max="6918" width="13.5" style="267" bestFit="1" customWidth="1"/>
    <col min="6919" max="6919" width="13.5" style="267" customWidth="1"/>
    <col min="6920" max="6920" width="3.125" style="267" customWidth="1"/>
    <col min="6921" max="6921" width="13.5" style="267" bestFit="1" customWidth="1"/>
    <col min="6922" max="6922" width="13.125" style="267" customWidth="1"/>
    <col min="6923" max="6923" width="3.125" style="267" customWidth="1"/>
    <col min="6924" max="6924" width="13.5" style="267" bestFit="1" customWidth="1"/>
    <col min="6925" max="6925" width="11.5" style="267" customWidth="1"/>
    <col min="6926" max="6926" width="3.125" style="267" customWidth="1"/>
    <col min="6927" max="6927" width="14.5" style="267" customWidth="1"/>
    <col min="6928" max="6928" width="11.125" style="267" customWidth="1"/>
    <col min="6929" max="6929" width="3.75" style="267" customWidth="1"/>
    <col min="6930" max="6930" width="13" style="267" customWidth="1"/>
    <col min="6931" max="6931" width="12.875" style="267" customWidth="1"/>
    <col min="6932" max="7168" width="9" style="267"/>
    <col min="7169" max="7169" width="1.5" style="267" customWidth="1"/>
    <col min="7170" max="7170" width="3.125" style="267" customWidth="1"/>
    <col min="7171" max="7171" width="13.5" style="267" bestFit="1" customWidth="1"/>
    <col min="7172" max="7172" width="13" style="267" customWidth="1"/>
    <col min="7173" max="7173" width="3.125" style="267" customWidth="1"/>
    <col min="7174" max="7174" width="13.5" style="267" bestFit="1" customWidth="1"/>
    <col min="7175" max="7175" width="13.5" style="267" customWidth="1"/>
    <col min="7176" max="7176" width="3.125" style="267" customWidth="1"/>
    <col min="7177" max="7177" width="13.5" style="267" bestFit="1" customWidth="1"/>
    <col min="7178" max="7178" width="13.125" style="267" customWidth="1"/>
    <col min="7179" max="7179" width="3.125" style="267" customWidth="1"/>
    <col min="7180" max="7180" width="13.5" style="267" bestFit="1" customWidth="1"/>
    <col min="7181" max="7181" width="11.5" style="267" customWidth="1"/>
    <col min="7182" max="7182" width="3.125" style="267" customWidth="1"/>
    <col min="7183" max="7183" width="14.5" style="267" customWidth="1"/>
    <col min="7184" max="7184" width="11.125" style="267" customWidth="1"/>
    <col min="7185" max="7185" width="3.75" style="267" customWidth="1"/>
    <col min="7186" max="7186" width="13" style="267" customWidth="1"/>
    <col min="7187" max="7187" width="12.875" style="267" customWidth="1"/>
    <col min="7188" max="7424" width="9" style="267"/>
    <col min="7425" max="7425" width="1.5" style="267" customWidth="1"/>
    <col min="7426" max="7426" width="3.125" style="267" customWidth="1"/>
    <col min="7427" max="7427" width="13.5" style="267" bestFit="1" customWidth="1"/>
    <col min="7428" max="7428" width="13" style="267" customWidth="1"/>
    <col min="7429" max="7429" width="3.125" style="267" customWidth="1"/>
    <col min="7430" max="7430" width="13.5" style="267" bestFit="1" customWidth="1"/>
    <col min="7431" max="7431" width="13.5" style="267" customWidth="1"/>
    <col min="7432" max="7432" width="3.125" style="267" customWidth="1"/>
    <col min="7433" max="7433" width="13.5" style="267" bestFit="1" customWidth="1"/>
    <col min="7434" max="7434" width="13.125" style="267" customWidth="1"/>
    <col min="7435" max="7435" width="3.125" style="267" customWidth="1"/>
    <col min="7436" max="7436" width="13.5" style="267" bestFit="1" customWidth="1"/>
    <col min="7437" max="7437" width="11.5" style="267" customWidth="1"/>
    <col min="7438" max="7438" width="3.125" style="267" customWidth="1"/>
    <col min="7439" max="7439" width="14.5" style="267" customWidth="1"/>
    <col min="7440" max="7440" width="11.125" style="267" customWidth="1"/>
    <col min="7441" max="7441" width="3.75" style="267" customWidth="1"/>
    <col min="7442" max="7442" width="13" style="267" customWidth="1"/>
    <col min="7443" max="7443" width="12.875" style="267" customWidth="1"/>
    <col min="7444" max="7680" width="9" style="267"/>
    <col min="7681" max="7681" width="1.5" style="267" customWidth="1"/>
    <col min="7682" max="7682" width="3.125" style="267" customWidth="1"/>
    <col min="7683" max="7683" width="13.5" style="267" bestFit="1" customWidth="1"/>
    <col min="7684" max="7684" width="13" style="267" customWidth="1"/>
    <col min="7685" max="7685" width="3.125" style="267" customWidth="1"/>
    <col min="7686" max="7686" width="13.5" style="267" bestFit="1" customWidth="1"/>
    <col min="7687" max="7687" width="13.5" style="267" customWidth="1"/>
    <col min="7688" max="7688" width="3.125" style="267" customWidth="1"/>
    <col min="7689" max="7689" width="13.5" style="267" bestFit="1" customWidth="1"/>
    <col min="7690" max="7690" width="13.125" style="267" customWidth="1"/>
    <col min="7691" max="7691" width="3.125" style="267" customWidth="1"/>
    <col min="7692" max="7692" width="13.5" style="267" bestFit="1" customWidth="1"/>
    <col min="7693" max="7693" width="11.5" style="267" customWidth="1"/>
    <col min="7694" max="7694" width="3.125" style="267" customWidth="1"/>
    <col min="7695" max="7695" width="14.5" style="267" customWidth="1"/>
    <col min="7696" max="7696" width="11.125" style="267" customWidth="1"/>
    <col min="7697" max="7697" width="3.75" style="267" customWidth="1"/>
    <col min="7698" max="7698" width="13" style="267" customWidth="1"/>
    <col min="7699" max="7699" width="12.875" style="267" customWidth="1"/>
    <col min="7700" max="7936" width="9" style="267"/>
    <col min="7937" max="7937" width="1.5" style="267" customWidth="1"/>
    <col min="7938" max="7938" width="3.125" style="267" customWidth="1"/>
    <col min="7939" max="7939" width="13.5" style="267" bestFit="1" customWidth="1"/>
    <col min="7940" max="7940" width="13" style="267" customWidth="1"/>
    <col min="7941" max="7941" width="3.125" style="267" customWidth="1"/>
    <col min="7942" max="7942" width="13.5" style="267" bestFit="1" customWidth="1"/>
    <col min="7943" max="7943" width="13.5" style="267" customWidth="1"/>
    <col min="7944" max="7944" width="3.125" style="267" customWidth="1"/>
    <col min="7945" max="7945" width="13.5" style="267" bestFit="1" customWidth="1"/>
    <col min="7946" max="7946" width="13.125" style="267" customWidth="1"/>
    <col min="7947" max="7947" width="3.125" style="267" customWidth="1"/>
    <col min="7948" max="7948" width="13.5" style="267" bestFit="1" customWidth="1"/>
    <col min="7949" max="7949" width="11.5" style="267" customWidth="1"/>
    <col min="7950" max="7950" width="3.125" style="267" customWidth="1"/>
    <col min="7951" max="7951" width="14.5" style="267" customWidth="1"/>
    <col min="7952" max="7952" width="11.125" style="267" customWidth="1"/>
    <col min="7953" max="7953" width="3.75" style="267" customWidth="1"/>
    <col min="7954" max="7954" width="13" style="267" customWidth="1"/>
    <col min="7955" max="7955" width="12.875" style="267" customWidth="1"/>
    <col min="7956" max="8192" width="9" style="267"/>
    <col min="8193" max="8193" width="1.5" style="267" customWidth="1"/>
    <col min="8194" max="8194" width="3.125" style="267" customWidth="1"/>
    <col min="8195" max="8195" width="13.5" style="267" bestFit="1" customWidth="1"/>
    <col min="8196" max="8196" width="13" style="267" customWidth="1"/>
    <col min="8197" max="8197" width="3.125" style="267" customWidth="1"/>
    <col min="8198" max="8198" width="13.5" style="267" bestFit="1" customWidth="1"/>
    <col min="8199" max="8199" width="13.5" style="267" customWidth="1"/>
    <col min="8200" max="8200" width="3.125" style="267" customWidth="1"/>
    <col min="8201" max="8201" width="13.5" style="267" bestFit="1" customWidth="1"/>
    <col min="8202" max="8202" width="13.125" style="267" customWidth="1"/>
    <col min="8203" max="8203" width="3.125" style="267" customWidth="1"/>
    <col min="8204" max="8204" width="13.5" style="267" bestFit="1" customWidth="1"/>
    <col min="8205" max="8205" width="11.5" style="267" customWidth="1"/>
    <col min="8206" max="8206" width="3.125" style="267" customWidth="1"/>
    <col min="8207" max="8207" width="14.5" style="267" customWidth="1"/>
    <col min="8208" max="8208" width="11.125" style="267" customWidth="1"/>
    <col min="8209" max="8209" width="3.75" style="267" customWidth="1"/>
    <col min="8210" max="8210" width="13" style="267" customWidth="1"/>
    <col min="8211" max="8211" width="12.875" style="267" customWidth="1"/>
    <col min="8212" max="8448" width="9" style="267"/>
    <col min="8449" max="8449" width="1.5" style="267" customWidth="1"/>
    <col min="8450" max="8450" width="3.125" style="267" customWidth="1"/>
    <col min="8451" max="8451" width="13.5" style="267" bestFit="1" customWidth="1"/>
    <col min="8452" max="8452" width="13" style="267" customWidth="1"/>
    <col min="8453" max="8453" width="3.125" style="267" customWidth="1"/>
    <col min="8454" max="8454" width="13.5" style="267" bestFit="1" customWidth="1"/>
    <col min="8455" max="8455" width="13.5" style="267" customWidth="1"/>
    <col min="8456" max="8456" width="3.125" style="267" customWidth="1"/>
    <col min="8457" max="8457" width="13.5" style="267" bestFit="1" customWidth="1"/>
    <col min="8458" max="8458" width="13.125" style="267" customWidth="1"/>
    <col min="8459" max="8459" width="3.125" style="267" customWidth="1"/>
    <col min="8460" max="8460" width="13.5" style="267" bestFit="1" customWidth="1"/>
    <col min="8461" max="8461" width="11.5" style="267" customWidth="1"/>
    <col min="8462" max="8462" width="3.125" style="267" customWidth="1"/>
    <col min="8463" max="8463" width="14.5" style="267" customWidth="1"/>
    <col min="8464" max="8464" width="11.125" style="267" customWidth="1"/>
    <col min="8465" max="8465" width="3.75" style="267" customWidth="1"/>
    <col min="8466" max="8466" width="13" style="267" customWidth="1"/>
    <col min="8467" max="8467" width="12.875" style="267" customWidth="1"/>
    <col min="8468" max="8704" width="9" style="267"/>
    <col min="8705" max="8705" width="1.5" style="267" customWidth="1"/>
    <col min="8706" max="8706" width="3.125" style="267" customWidth="1"/>
    <col min="8707" max="8707" width="13.5" style="267" bestFit="1" customWidth="1"/>
    <col min="8708" max="8708" width="13" style="267" customWidth="1"/>
    <col min="8709" max="8709" width="3.125" style="267" customWidth="1"/>
    <col min="8710" max="8710" width="13.5" style="267" bestFit="1" customWidth="1"/>
    <col min="8711" max="8711" width="13.5" style="267" customWidth="1"/>
    <col min="8712" max="8712" width="3.125" style="267" customWidth="1"/>
    <col min="8713" max="8713" width="13.5" style="267" bestFit="1" customWidth="1"/>
    <col min="8714" max="8714" width="13.125" style="267" customWidth="1"/>
    <col min="8715" max="8715" width="3.125" style="267" customWidth="1"/>
    <col min="8716" max="8716" width="13.5" style="267" bestFit="1" customWidth="1"/>
    <col min="8717" max="8717" width="11.5" style="267" customWidth="1"/>
    <col min="8718" max="8718" width="3.125" style="267" customWidth="1"/>
    <col min="8719" max="8719" width="14.5" style="267" customWidth="1"/>
    <col min="8720" max="8720" width="11.125" style="267" customWidth="1"/>
    <col min="8721" max="8721" width="3.75" style="267" customWidth="1"/>
    <col min="8722" max="8722" width="13" style="267" customWidth="1"/>
    <col min="8723" max="8723" width="12.875" style="267" customWidth="1"/>
    <col min="8724" max="8960" width="9" style="267"/>
    <col min="8961" max="8961" width="1.5" style="267" customWidth="1"/>
    <col min="8962" max="8962" width="3.125" style="267" customWidth="1"/>
    <col min="8963" max="8963" width="13.5" style="267" bestFit="1" customWidth="1"/>
    <col min="8964" max="8964" width="13" style="267" customWidth="1"/>
    <col min="8965" max="8965" width="3.125" style="267" customWidth="1"/>
    <col min="8966" max="8966" width="13.5" style="267" bestFit="1" customWidth="1"/>
    <col min="8967" max="8967" width="13.5" style="267" customWidth="1"/>
    <col min="8968" max="8968" width="3.125" style="267" customWidth="1"/>
    <col min="8969" max="8969" width="13.5" style="267" bestFit="1" customWidth="1"/>
    <col min="8970" max="8970" width="13.125" style="267" customWidth="1"/>
    <col min="8971" max="8971" width="3.125" style="267" customWidth="1"/>
    <col min="8972" max="8972" width="13.5" style="267" bestFit="1" customWidth="1"/>
    <col min="8973" max="8973" width="11.5" style="267" customWidth="1"/>
    <col min="8974" max="8974" width="3.125" style="267" customWidth="1"/>
    <col min="8975" max="8975" width="14.5" style="267" customWidth="1"/>
    <col min="8976" max="8976" width="11.125" style="267" customWidth="1"/>
    <col min="8977" max="8977" width="3.75" style="267" customWidth="1"/>
    <col min="8978" max="8978" width="13" style="267" customWidth="1"/>
    <col min="8979" max="8979" width="12.875" style="267" customWidth="1"/>
    <col min="8980" max="9216" width="9" style="267"/>
    <col min="9217" max="9217" width="1.5" style="267" customWidth="1"/>
    <col min="9218" max="9218" width="3.125" style="267" customWidth="1"/>
    <col min="9219" max="9219" width="13.5" style="267" bestFit="1" customWidth="1"/>
    <col min="9220" max="9220" width="13" style="267" customWidth="1"/>
    <col min="9221" max="9221" width="3.125" style="267" customWidth="1"/>
    <col min="9222" max="9222" width="13.5" style="267" bestFit="1" customWidth="1"/>
    <col min="9223" max="9223" width="13.5" style="267" customWidth="1"/>
    <col min="9224" max="9224" width="3.125" style="267" customWidth="1"/>
    <col min="9225" max="9225" width="13.5" style="267" bestFit="1" customWidth="1"/>
    <col min="9226" max="9226" width="13.125" style="267" customWidth="1"/>
    <col min="9227" max="9227" width="3.125" style="267" customWidth="1"/>
    <col min="9228" max="9228" width="13.5" style="267" bestFit="1" customWidth="1"/>
    <col min="9229" max="9229" width="11.5" style="267" customWidth="1"/>
    <col min="9230" max="9230" width="3.125" style="267" customWidth="1"/>
    <col min="9231" max="9231" width="14.5" style="267" customWidth="1"/>
    <col min="9232" max="9232" width="11.125" style="267" customWidth="1"/>
    <col min="9233" max="9233" width="3.75" style="267" customWidth="1"/>
    <col min="9234" max="9234" width="13" style="267" customWidth="1"/>
    <col min="9235" max="9235" width="12.875" style="267" customWidth="1"/>
    <col min="9236" max="9472" width="9" style="267"/>
    <col min="9473" max="9473" width="1.5" style="267" customWidth="1"/>
    <col min="9474" max="9474" width="3.125" style="267" customWidth="1"/>
    <col min="9475" max="9475" width="13.5" style="267" bestFit="1" customWidth="1"/>
    <col min="9476" max="9476" width="13" style="267" customWidth="1"/>
    <col min="9477" max="9477" width="3.125" style="267" customWidth="1"/>
    <col min="9478" max="9478" width="13.5" style="267" bestFit="1" customWidth="1"/>
    <col min="9479" max="9479" width="13.5" style="267" customWidth="1"/>
    <col min="9480" max="9480" width="3.125" style="267" customWidth="1"/>
    <col min="9481" max="9481" width="13.5" style="267" bestFit="1" customWidth="1"/>
    <col min="9482" max="9482" width="13.125" style="267" customWidth="1"/>
    <col min="9483" max="9483" width="3.125" style="267" customWidth="1"/>
    <col min="9484" max="9484" width="13.5" style="267" bestFit="1" customWidth="1"/>
    <col min="9485" max="9485" width="11.5" style="267" customWidth="1"/>
    <col min="9486" max="9486" width="3.125" style="267" customWidth="1"/>
    <col min="9487" max="9487" width="14.5" style="267" customWidth="1"/>
    <col min="9488" max="9488" width="11.125" style="267" customWidth="1"/>
    <col min="9489" max="9489" width="3.75" style="267" customWidth="1"/>
    <col min="9490" max="9490" width="13" style="267" customWidth="1"/>
    <col min="9491" max="9491" width="12.875" style="267" customWidth="1"/>
    <col min="9492" max="9728" width="9" style="267"/>
    <col min="9729" max="9729" width="1.5" style="267" customWidth="1"/>
    <col min="9730" max="9730" width="3.125" style="267" customWidth="1"/>
    <col min="9731" max="9731" width="13.5" style="267" bestFit="1" customWidth="1"/>
    <col min="9732" max="9732" width="13" style="267" customWidth="1"/>
    <col min="9733" max="9733" width="3.125" style="267" customWidth="1"/>
    <col min="9734" max="9734" width="13.5" style="267" bestFit="1" customWidth="1"/>
    <col min="9735" max="9735" width="13.5" style="267" customWidth="1"/>
    <col min="9736" max="9736" width="3.125" style="267" customWidth="1"/>
    <col min="9737" max="9737" width="13.5" style="267" bestFit="1" customWidth="1"/>
    <col min="9738" max="9738" width="13.125" style="267" customWidth="1"/>
    <col min="9739" max="9739" width="3.125" style="267" customWidth="1"/>
    <col min="9740" max="9740" width="13.5" style="267" bestFit="1" customWidth="1"/>
    <col min="9741" max="9741" width="11.5" style="267" customWidth="1"/>
    <col min="9742" max="9742" width="3.125" style="267" customWidth="1"/>
    <col min="9743" max="9743" width="14.5" style="267" customWidth="1"/>
    <col min="9744" max="9744" width="11.125" style="267" customWidth="1"/>
    <col min="9745" max="9745" width="3.75" style="267" customWidth="1"/>
    <col min="9746" max="9746" width="13" style="267" customWidth="1"/>
    <col min="9747" max="9747" width="12.875" style="267" customWidth="1"/>
    <col min="9748" max="9984" width="9" style="267"/>
    <col min="9985" max="9985" width="1.5" style="267" customWidth="1"/>
    <col min="9986" max="9986" width="3.125" style="267" customWidth="1"/>
    <col min="9987" max="9987" width="13.5" style="267" bestFit="1" customWidth="1"/>
    <col min="9988" max="9988" width="13" style="267" customWidth="1"/>
    <col min="9989" max="9989" width="3.125" style="267" customWidth="1"/>
    <col min="9990" max="9990" width="13.5" style="267" bestFit="1" customWidth="1"/>
    <col min="9991" max="9991" width="13.5" style="267" customWidth="1"/>
    <col min="9992" max="9992" width="3.125" style="267" customWidth="1"/>
    <col min="9993" max="9993" width="13.5" style="267" bestFit="1" customWidth="1"/>
    <col min="9994" max="9994" width="13.125" style="267" customWidth="1"/>
    <col min="9995" max="9995" width="3.125" style="267" customWidth="1"/>
    <col min="9996" max="9996" width="13.5" style="267" bestFit="1" customWidth="1"/>
    <col min="9997" max="9997" width="11.5" style="267" customWidth="1"/>
    <col min="9998" max="9998" width="3.125" style="267" customWidth="1"/>
    <col min="9999" max="9999" width="14.5" style="267" customWidth="1"/>
    <col min="10000" max="10000" width="11.125" style="267" customWidth="1"/>
    <col min="10001" max="10001" width="3.75" style="267" customWidth="1"/>
    <col min="10002" max="10002" width="13" style="267" customWidth="1"/>
    <col min="10003" max="10003" width="12.875" style="267" customWidth="1"/>
    <col min="10004" max="10240" width="9" style="267"/>
    <col min="10241" max="10241" width="1.5" style="267" customWidth="1"/>
    <col min="10242" max="10242" width="3.125" style="267" customWidth="1"/>
    <col min="10243" max="10243" width="13.5" style="267" bestFit="1" customWidth="1"/>
    <col min="10244" max="10244" width="13" style="267" customWidth="1"/>
    <col min="10245" max="10245" width="3.125" style="267" customWidth="1"/>
    <col min="10246" max="10246" width="13.5" style="267" bestFit="1" customWidth="1"/>
    <col min="10247" max="10247" width="13.5" style="267" customWidth="1"/>
    <col min="10248" max="10248" width="3.125" style="267" customWidth="1"/>
    <col min="10249" max="10249" width="13.5" style="267" bestFit="1" customWidth="1"/>
    <col min="10250" max="10250" width="13.125" style="267" customWidth="1"/>
    <col min="10251" max="10251" width="3.125" style="267" customWidth="1"/>
    <col min="10252" max="10252" width="13.5" style="267" bestFit="1" customWidth="1"/>
    <col min="10253" max="10253" width="11.5" style="267" customWidth="1"/>
    <col min="10254" max="10254" width="3.125" style="267" customWidth="1"/>
    <col min="10255" max="10255" width="14.5" style="267" customWidth="1"/>
    <col min="10256" max="10256" width="11.125" style="267" customWidth="1"/>
    <col min="10257" max="10257" width="3.75" style="267" customWidth="1"/>
    <col min="10258" max="10258" width="13" style="267" customWidth="1"/>
    <col min="10259" max="10259" width="12.875" style="267" customWidth="1"/>
    <col min="10260" max="10496" width="9" style="267"/>
    <col min="10497" max="10497" width="1.5" style="267" customWidth="1"/>
    <col min="10498" max="10498" width="3.125" style="267" customWidth="1"/>
    <col min="10499" max="10499" width="13.5" style="267" bestFit="1" customWidth="1"/>
    <col min="10500" max="10500" width="13" style="267" customWidth="1"/>
    <col min="10501" max="10501" width="3.125" style="267" customWidth="1"/>
    <col min="10502" max="10502" width="13.5" style="267" bestFit="1" customWidth="1"/>
    <col min="10503" max="10503" width="13.5" style="267" customWidth="1"/>
    <col min="10504" max="10504" width="3.125" style="267" customWidth="1"/>
    <col min="10505" max="10505" width="13.5" style="267" bestFit="1" customWidth="1"/>
    <col min="10506" max="10506" width="13.125" style="267" customWidth="1"/>
    <col min="10507" max="10507" width="3.125" style="267" customWidth="1"/>
    <col min="10508" max="10508" width="13.5" style="267" bestFit="1" customWidth="1"/>
    <col min="10509" max="10509" width="11.5" style="267" customWidth="1"/>
    <col min="10510" max="10510" width="3.125" style="267" customWidth="1"/>
    <col min="10511" max="10511" width="14.5" style="267" customWidth="1"/>
    <col min="10512" max="10512" width="11.125" style="267" customWidth="1"/>
    <col min="10513" max="10513" width="3.75" style="267" customWidth="1"/>
    <col min="10514" max="10514" width="13" style="267" customWidth="1"/>
    <col min="10515" max="10515" width="12.875" style="267" customWidth="1"/>
    <col min="10516" max="10752" width="9" style="267"/>
    <col min="10753" max="10753" width="1.5" style="267" customWidth="1"/>
    <col min="10754" max="10754" width="3.125" style="267" customWidth="1"/>
    <col min="10755" max="10755" width="13.5" style="267" bestFit="1" customWidth="1"/>
    <col min="10756" max="10756" width="13" style="267" customWidth="1"/>
    <col min="10757" max="10757" width="3.125" style="267" customWidth="1"/>
    <col min="10758" max="10758" width="13.5" style="267" bestFit="1" customWidth="1"/>
    <col min="10759" max="10759" width="13.5" style="267" customWidth="1"/>
    <col min="10760" max="10760" width="3.125" style="267" customWidth="1"/>
    <col min="10761" max="10761" width="13.5" style="267" bestFit="1" customWidth="1"/>
    <col min="10762" max="10762" width="13.125" style="267" customWidth="1"/>
    <col min="10763" max="10763" width="3.125" style="267" customWidth="1"/>
    <col min="10764" max="10764" width="13.5" style="267" bestFit="1" customWidth="1"/>
    <col min="10765" max="10765" width="11.5" style="267" customWidth="1"/>
    <col min="10766" max="10766" width="3.125" style="267" customWidth="1"/>
    <col min="10767" max="10767" width="14.5" style="267" customWidth="1"/>
    <col min="10768" max="10768" width="11.125" style="267" customWidth="1"/>
    <col min="10769" max="10769" width="3.75" style="267" customWidth="1"/>
    <col min="10770" max="10770" width="13" style="267" customWidth="1"/>
    <col min="10771" max="10771" width="12.875" style="267" customWidth="1"/>
    <col min="10772" max="11008" width="9" style="267"/>
    <col min="11009" max="11009" width="1.5" style="267" customWidth="1"/>
    <col min="11010" max="11010" width="3.125" style="267" customWidth="1"/>
    <col min="11011" max="11011" width="13.5" style="267" bestFit="1" customWidth="1"/>
    <col min="11012" max="11012" width="13" style="267" customWidth="1"/>
    <col min="11013" max="11013" width="3.125" style="267" customWidth="1"/>
    <col min="11014" max="11014" width="13.5" style="267" bestFit="1" customWidth="1"/>
    <col min="11015" max="11015" width="13.5" style="267" customWidth="1"/>
    <col min="11016" max="11016" width="3.125" style="267" customWidth="1"/>
    <col min="11017" max="11017" width="13.5" style="267" bestFit="1" customWidth="1"/>
    <col min="11018" max="11018" width="13.125" style="267" customWidth="1"/>
    <col min="11019" max="11019" width="3.125" style="267" customWidth="1"/>
    <col min="11020" max="11020" width="13.5" style="267" bestFit="1" customWidth="1"/>
    <col min="11021" max="11021" width="11.5" style="267" customWidth="1"/>
    <col min="11022" max="11022" width="3.125" style="267" customWidth="1"/>
    <col min="11023" max="11023" width="14.5" style="267" customWidth="1"/>
    <col min="11024" max="11024" width="11.125" style="267" customWidth="1"/>
    <col min="11025" max="11025" width="3.75" style="267" customWidth="1"/>
    <col min="11026" max="11026" width="13" style="267" customWidth="1"/>
    <col min="11027" max="11027" width="12.875" style="267" customWidth="1"/>
    <col min="11028" max="11264" width="9" style="267"/>
    <col min="11265" max="11265" width="1.5" style="267" customWidth="1"/>
    <col min="11266" max="11266" width="3.125" style="267" customWidth="1"/>
    <col min="11267" max="11267" width="13.5" style="267" bestFit="1" customWidth="1"/>
    <col min="11268" max="11268" width="13" style="267" customWidth="1"/>
    <col min="11269" max="11269" width="3.125" style="267" customWidth="1"/>
    <col min="11270" max="11270" width="13.5" style="267" bestFit="1" customWidth="1"/>
    <col min="11271" max="11271" width="13.5" style="267" customWidth="1"/>
    <col min="11272" max="11272" width="3.125" style="267" customWidth="1"/>
    <col min="11273" max="11273" width="13.5" style="267" bestFit="1" customWidth="1"/>
    <col min="11274" max="11274" width="13.125" style="267" customWidth="1"/>
    <col min="11275" max="11275" width="3.125" style="267" customWidth="1"/>
    <col min="11276" max="11276" width="13.5" style="267" bestFit="1" customWidth="1"/>
    <col min="11277" max="11277" width="11.5" style="267" customWidth="1"/>
    <col min="11278" max="11278" width="3.125" style="267" customWidth="1"/>
    <col min="11279" max="11279" width="14.5" style="267" customWidth="1"/>
    <col min="11280" max="11280" width="11.125" style="267" customWidth="1"/>
    <col min="11281" max="11281" width="3.75" style="267" customWidth="1"/>
    <col min="11282" max="11282" width="13" style="267" customWidth="1"/>
    <col min="11283" max="11283" width="12.875" style="267" customWidth="1"/>
    <col min="11284" max="11520" width="9" style="267"/>
    <col min="11521" max="11521" width="1.5" style="267" customWidth="1"/>
    <col min="11522" max="11522" width="3.125" style="267" customWidth="1"/>
    <col min="11523" max="11523" width="13.5" style="267" bestFit="1" customWidth="1"/>
    <col min="11524" max="11524" width="13" style="267" customWidth="1"/>
    <col min="11525" max="11525" width="3.125" style="267" customWidth="1"/>
    <col min="11526" max="11526" width="13.5" style="267" bestFit="1" customWidth="1"/>
    <col min="11527" max="11527" width="13.5" style="267" customWidth="1"/>
    <col min="11528" max="11528" width="3.125" style="267" customWidth="1"/>
    <col min="11529" max="11529" width="13.5" style="267" bestFit="1" customWidth="1"/>
    <col min="11530" max="11530" width="13.125" style="267" customWidth="1"/>
    <col min="11531" max="11531" width="3.125" style="267" customWidth="1"/>
    <col min="11532" max="11532" width="13.5" style="267" bestFit="1" customWidth="1"/>
    <col min="11533" max="11533" width="11.5" style="267" customWidth="1"/>
    <col min="11534" max="11534" width="3.125" style="267" customWidth="1"/>
    <col min="11535" max="11535" width="14.5" style="267" customWidth="1"/>
    <col min="11536" max="11536" width="11.125" style="267" customWidth="1"/>
    <col min="11537" max="11537" width="3.75" style="267" customWidth="1"/>
    <col min="11538" max="11538" width="13" style="267" customWidth="1"/>
    <col min="11539" max="11539" width="12.875" style="267" customWidth="1"/>
    <col min="11540" max="11776" width="9" style="267"/>
    <col min="11777" max="11777" width="1.5" style="267" customWidth="1"/>
    <col min="11778" max="11778" width="3.125" style="267" customWidth="1"/>
    <col min="11779" max="11779" width="13.5" style="267" bestFit="1" customWidth="1"/>
    <col min="11780" max="11780" width="13" style="267" customWidth="1"/>
    <col min="11781" max="11781" width="3.125" style="267" customWidth="1"/>
    <col min="11782" max="11782" width="13.5" style="267" bestFit="1" customWidth="1"/>
    <col min="11783" max="11783" width="13.5" style="267" customWidth="1"/>
    <col min="11784" max="11784" width="3.125" style="267" customWidth="1"/>
    <col min="11785" max="11785" width="13.5" style="267" bestFit="1" customWidth="1"/>
    <col min="11786" max="11786" width="13.125" style="267" customWidth="1"/>
    <col min="11787" max="11787" width="3.125" style="267" customWidth="1"/>
    <col min="11788" max="11788" width="13.5" style="267" bestFit="1" customWidth="1"/>
    <col min="11789" max="11789" width="11.5" style="267" customWidth="1"/>
    <col min="11790" max="11790" width="3.125" style="267" customWidth="1"/>
    <col min="11791" max="11791" width="14.5" style="267" customWidth="1"/>
    <col min="11792" max="11792" width="11.125" style="267" customWidth="1"/>
    <col min="11793" max="11793" width="3.75" style="267" customWidth="1"/>
    <col min="11794" max="11794" width="13" style="267" customWidth="1"/>
    <col min="11795" max="11795" width="12.875" style="267" customWidth="1"/>
    <col min="11796" max="12032" width="9" style="267"/>
    <col min="12033" max="12033" width="1.5" style="267" customWidth="1"/>
    <col min="12034" max="12034" width="3.125" style="267" customWidth="1"/>
    <col min="12035" max="12035" width="13.5" style="267" bestFit="1" customWidth="1"/>
    <col min="12036" max="12036" width="13" style="267" customWidth="1"/>
    <col min="12037" max="12037" width="3.125" style="267" customWidth="1"/>
    <col min="12038" max="12038" width="13.5" style="267" bestFit="1" customWidth="1"/>
    <col min="12039" max="12039" width="13.5" style="267" customWidth="1"/>
    <col min="12040" max="12040" width="3.125" style="267" customWidth="1"/>
    <col min="12041" max="12041" width="13.5" style="267" bestFit="1" customWidth="1"/>
    <col min="12042" max="12042" width="13.125" style="267" customWidth="1"/>
    <col min="12043" max="12043" width="3.125" style="267" customWidth="1"/>
    <col min="12044" max="12044" width="13.5" style="267" bestFit="1" customWidth="1"/>
    <col min="12045" max="12045" width="11.5" style="267" customWidth="1"/>
    <col min="12046" max="12046" width="3.125" style="267" customWidth="1"/>
    <col min="12047" max="12047" width="14.5" style="267" customWidth="1"/>
    <col min="12048" max="12048" width="11.125" style="267" customWidth="1"/>
    <col min="12049" max="12049" width="3.75" style="267" customWidth="1"/>
    <col min="12050" max="12050" width="13" style="267" customWidth="1"/>
    <col min="12051" max="12051" width="12.875" style="267" customWidth="1"/>
    <col min="12052" max="12288" width="9" style="267"/>
    <col min="12289" max="12289" width="1.5" style="267" customWidth="1"/>
    <col min="12290" max="12290" width="3.125" style="267" customWidth="1"/>
    <col min="12291" max="12291" width="13.5" style="267" bestFit="1" customWidth="1"/>
    <col min="12292" max="12292" width="13" style="267" customWidth="1"/>
    <col min="12293" max="12293" width="3.125" style="267" customWidth="1"/>
    <col min="12294" max="12294" width="13.5" style="267" bestFit="1" customWidth="1"/>
    <col min="12295" max="12295" width="13.5" style="267" customWidth="1"/>
    <col min="12296" max="12296" width="3.125" style="267" customWidth="1"/>
    <col min="12297" max="12297" width="13.5" style="267" bestFit="1" customWidth="1"/>
    <col min="12298" max="12298" width="13.125" style="267" customWidth="1"/>
    <col min="12299" max="12299" width="3.125" style="267" customWidth="1"/>
    <col min="12300" max="12300" width="13.5" style="267" bestFit="1" customWidth="1"/>
    <col min="12301" max="12301" width="11.5" style="267" customWidth="1"/>
    <col min="12302" max="12302" width="3.125" style="267" customWidth="1"/>
    <col min="12303" max="12303" width="14.5" style="267" customWidth="1"/>
    <col min="12304" max="12304" width="11.125" style="267" customWidth="1"/>
    <col min="12305" max="12305" width="3.75" style="267" customWidth="1"/>
    <col min="12306" max="12306" width="13" style="267" customWidth="1"/>
    <col min="12307" max="12307" width="12.875" style="267" customWidth="1"/>
    <col min="12308" max="12544" width="9" style="267"/>
    <col min="12545" max="12545" width="1.5" style="267" customWidth="1"/>
    <col min="12546" max="12546" width="3.125" style="267" customWidth="1"/>
    <col min="12547" max="12547" width="13.5" style="267" bestFit="1" customWidth="1"/>
    <col min="12548" max="12548" width="13" style="267" customWidth="1"/>
    <col min="12549" max="12549" width="3.125" style="267" customWidth="1"/>
    <col min="12550" max="12550" width="13.5" style="267" bestFit="1" customWidth="1"/>
    <col min="12551" max="12551" width="13.5" style="267" customWidth="1"/>
    <col min="12552" max="12552" width="3.125" style="267" customWidth="1"/>
    <col min="12553" max="12553" width="13.5" style="267" bestFit="1" customWidth="1"/>
    <col min="12554" max="12554" width="13.125" style="267" customWidth="1"/>
    <col min="12555" max="12555" width="3.125" style="267" customWidth="1"/>
    <col min="12556" max="12556" width="13.5" style="267" bestFit="1" customWidth="1"/>
    <col min="12557" max="12557" width="11.5" style="267" customWidth="1"/>
    <col min="12558" max="12558" width="3.125" style="267" customWidth="1"/>
    <col min="12559" max="12559" width="14.5" style="267" customWidth="1"/>
    <col min="12560" max="12560" width="11.125" style="267" customWidth="1"/>
    <col min="12561" max="12561" width="3.75" style="267" customWidth="1"/>
    <col min="12562" max="12562" width="13" style="267" customWidth="1"/>
    <col min="12563" max="12563" width="12.875" style="267" customWidth="1"/>
    <col min="12564" max="12800" width="9" style="267"/>
    <col min="12801" max="12801" width="1.5" style="267" customWidth="1"/>
    <col min="12802" max="12802" width="3.125" style="267" customWidth="1"/>
    <col min="12803" max="12803" width="13.5" style="267" bestFit="1" customWidth="1"/>
    <col min="12804" max="12804" width="13" style="267" customWidth="1"/>
    <col min="12805" max="12805" width="3.125" style="267" customWidth="1"/>
    <col min="12806" max="12806" width="13.5" style="267" bestFit="1" customWidth="1"/>
    <col min="12807" max="12807" width="13.5" style="267" customWidth="1"/>
    <col min="12808" max="12808" width="3.125" style="267" customWidth="1"/>
    <col min="12809" max="12809" width="13.5" style="267" bestFit="1" customWidth="1"/>
    <col min="12810" max="12810" width="13.125" style="267" customWidth="1"/>
    <col min="12811" max="12811" width="3.125" style="267" customWidth="1"/>
    <col min="12812" max="12812" width="13.5" style="267" bestFit="1" customWidth="1"/>
    <col min="12813" max="12813" width="11.5" style="267" customWidth="1"/>
    <col min="12814" max="12814" width="3.125" style="267" customWidth="1"/>
    <col min="12815" max="12815" width="14.5" style="267" customWidth="1"/>
    <col min="12816" max="12816" width="11.125" style="267" customWidth="1"/>
    <col min="12817" max="12817" width="3.75" style="267" customWidth="1"/>
    <col min="12818" max="12818" width="13" style="267" customWidth="1"/>
    <col min="12819" max="12819" width="12.875" style="267" customWidth="1"/>
    <col min="12820" max="13056" width="9" style="267"/>
    <col min="13057" max="13057" width="1.5" style="267" customWidth="1"/>
    <col min="13058" max="13058" width="3.125" style="267" customWidth="1"/>
    <col min="13059" max="13059" width="13.5" style="267" bestFit="1" customWidth="1"/>
    <col min="13060" max="13060" width="13" style="267" customWidth="1"/>
    <col min="13061" max="13061" width="3.125" style="267" customWidth="1"/>
    <col min="13062" max="13062" width="13.5" style="267" bestFit="1" customWidth="1"/>
    <col min="13063" max="13063" width="13.5" style="267" customWidth="1"/>
    <col min="13064" max="13064" width="3.125" style="267" customWidth="1"/>
    <col min="13065" max="13065" width="13.5" style="267" bestFit="1" customWidth="1"/>
    <col min="13066" max="13066" width="13.125" style="267" customWidth="1"/>
    <col min="13067" max="13067" width="3.125" style="267" customWidth="1"/>
    <col min="13068" max="13068" width="13.5" style="267" bestFit="1" customWidth="1"/>
    <col min="13069" max="13069" width="11.5" style="267" customWidth="1"/>
    <col min="13070" max="13070" width="3.125" style="267" customWidth="1"/>
    <col min="13071" max="13071" width="14.5" style="267" customWidth="1"/>
    <col min="13072" max="13072" width="11.125" style="267" customWidth="1"/>
    <col min="13073" max="13073" width="3.75" style="267" customWidth="1"/>
    <col min="13074" max="13074" width="13" style="267" customWidth="1"/>
    <col min="13075" max="13075" width="12.875" style="267" customWidth="1"/>
    <col min="13076" max="13312" width="9" style="267"/>
    <col min="13313" max="13313" width="1.5" style="267" customWidth="1"/>
    <col min="13314" max="13314" width="3.125" style="267" customWidth="1"/>
    <col min="13315" max="13315" width="13.5" style="267" bestFit="1" customWidth="1"/>
    <col min="13316" max="13316" width="13" style="267" customWidth="1"/>
    <col min="13317" max="13317" width="3.125" style="267" customWidth="1"/>
    <col min="13318" max="13318" width="13.5" style="267" bestFit="1" customWidth="1"/>
    <col min="13319" max="13319" width="13.5" style="267" customWidth="1"/>
    <col min="13320" max="13320" width="3.125" style="267" customWidth="1"/>
    <col min="13321" max="13321" width="13.5" style="267" bestFit="1" customWidth="1"/>
    <col min="13322" max="13322" width="13.125" style="267" customWidth="1"/>
    <col min="13323" max="13323" width="3.125" style="267" customWidth="1"/>
    <col min="13324" max="13324" width="13.5" style="267" bestFit="1" customWidth="1"/>
    <col min="13325" max="13325" width="11.5" style="267" customWidth="1"/>
    <col min="13326" max="13326" width="3.125" style="267" customWidth="1"/>
    <col min="13327" max="13327" width="14.5" style="267" customWidth="1"/>
    <col min="13328" max="13328" width="11.125" style="267" customWidth="1"/>
    <col min="13329" max="13329" width="3.75" style="267" customWidth="1"/>
    <col min="13330" max="13330" width="13" style="267" customWidth="1"/>
    <col min="13331" max="13331" width="12.875" style="267" customWidth="1"/>
    <col min="13332" max="13568" width="9" style="267"/>
    <col min="13569" max="13569" width="1.5" style="267" customWidth="1"/>
    <col min="13570" max="13570" width="3.125" style="267" customWidth="1"/>
    <col min="13571" max="13571" width="13.5" style="267" bestFit="1" customWidth="1"/>
    <col min="13572" max="13572" width="13" style="267" customWidth="1"/>
    <col min="13573" max="13573" width="3.125" style="267" customWidth="1"/>
    <col min="13574" max="13574" width="13.5" style="267" bestFit="1" customWidth="1"/>
    <col min="13575" max="13575" width="13.5" style="267" customWidth="1"/>
    <col min="13576" max="13576" width="3.125" style="267" customWidth="1"/>
    <col min="13577" max="13577" width="13.5" style="267" bestFit="1" customWidth="1"/>
    <col min="13578" max="13578" width="13.125" style="267" customWidth="1"/>
    <col min="13579" max="13579" width="3.125" style="267" customWidth="1"/>
    <col min="13580" max="13580" width="13.5" style="267" bestFit="1" customWidth="1"/>
    <col min="13581" max="13581" width="11.5" style="267" customWidth="1"/>
    <col min="13582" max="13582" width="3.125" style="267" customWidth="1"/>
    <col min="13583" max="13583" width="14.5" style="267" customWidth="1"/>
    <col min="13584" max="13584" width="11.125" style="267" customWidth="1"/>
    <col min="13585" max="13585" width="3.75" style="267" customWidth="1"/>
    <col min="13586" max="13586" width="13" style="267" customWidth="1"/>
    <col min="13587" max="13587" width="12.875" style="267" customWidth="1"/>
    <col min="13588" max="13824" width="9" style="267"/>
    <col min="13825" max="13825" width="1.5" style="267" customWidth="1"/>
    <col min="13826" max="13826" width="3.125" style="267" customWidth="1"/>
    <col min="13827" max="13827" width="13.5" style="267" bestFit="1" customWidth="1"/>
    <col min="13828" max="13828" width="13" style="267" customWidth="1"/>
    <col min="13829" max="13829" width="3.125" style="267" customWidth="1"/>
    <col min="13830" max="13830" width="13.5" style="267" bestFit="1" customWidth="1"/>
    <col min="13831" max="13831" width="13.5" style="267" customWidth="1"/>
    <col min="13832" max="13832" width="3.125" style="267" customWidth="1"/>
    <col min="13833" max="13833" width="13.5" style="267" bestFit="1" customWidth="1"/>
    <col min="13834" max="13834" width="13.125" style="267" customWidth="1"/>
    <col min="13835" max="13835" width="3.125" style="267" customWidth="1"/>
    <col min="13836" max="13836" width="13.5" style="267" bestFit="1" customWidth="1"/>
    <col min="13837" max="13837" width="11.5" style="267" customWidth="1"/>
    <col min="13838" max="13838" width="3.125" style="267" customWidth="1"/>
    <col min="13839" max="13839" width="14.5" style="267" customWidth="1"/>
    <col min="13840" max="13840" width="11.125" style="267" customWidth="1"/>
    <col min="13841" max="13841" width="3.75" style="267" customWidth="1"/>
    <col min="13842" max="13842" width="13" style="267" customWidth="1"/>
    <col min="13843" max="13843" width="12.875" style="267" customWidth="1"/>
    <col min="13844" max="14080" width="9" style="267"/>
    <col min="14081" max="14081" width="1.5" style="267" customWidth="1"/>
    <col min="14082" max="14082" width="3.125" style="267" customWidth="1"/>
    <col min="14083" max="14083" width="13.5" style="267" bestFit="1" customWidth="1"/>
    <col min="14084" max="14084" width="13" style="267" customWidth="1"/>
    <col min="14085" max="14085" width="3.125" style="267" customWidth="1"/>
    <col min="14086" max="14086" width="13.5" style="267" bestFit="1" customWidth="1"/>
    <col min="14087" max="14087" width="13.5" style="267" customWidth="1"/>
    <col min="14088" max="14088" width="3.125" style="267" customWidth="1"/>
    <col min="14089" max="14089" width="13.5" style="267" bestFit="1" customWidth="1"/>
    <col min="14090" max="14090" width="13.125" style="267" customWidth="1"/>
    <col min="14091" max="14091" width="3.125" style="267" customWidth="1"/>
    <col min="14092" max="14092" width="13.5" style="267" bestFit="1" customWidth="1"/>
    <col min="14093" max="14093" width="11.5" style="267" customWidth="1"/>
    <col min="14094" max="14094" width="3.125" style="267" customWidth="1"/>
    <col min="14095" max="14095" width="14.5" style="267" customWidth="1"/>
    <col min="14096" max="14096" width="11.125" style="267" customWidth="1"/>
    <col min="14097" max="14097" width="3.75" style="267" customWidth="1"/>
    <col min="14098" max="14098" width="13" style="267" customWidth="1"/>
    <col min="14099" max="14099" width="12.875" style="267" customWidth="1"/>
    <col min="14100" max="14336" width="9" style="267"/>
    <col min="14337" max="14337" width="1.5" style="267" customWidth="1"/>
    <col min="14338" max="14338" width="3.125" style="267" customWidth="1"/>
    <col min="14339" max="14339" width="13.5" style="267" bestFit="1" customWidth="1"/>
    <col min="14340" max="14340" width="13" style="267" customWidth="1"/>
    <col min="14341" max="14341" width="3.125" style="267" customWidth="1"/>
    <col min="14342" max="14342" width="13.5" style="267" bestFit="1" customWidth="1"/>
    <col min="14343" max="14343" width="13.5" style="267" customWidth="1"/>
    <col min="14344" max="14344" width="3.125" style="267" customWidth="1"/>
    <col min="14345" max="14345" width="13.5" style="267" bestFit="1" customWidth="1"/>
    <col min="14346" max="14346" width="13.125" style="267" customWidth="1"/>
    <col min="14347" max="14347" width="3.125" style="267" customWidth="1"/>
    <col min="14348" max="14348" width="13.5" style="267" bestFit="1" customWidth="1"/>
    <col min="14349" max="14349" width="11.5" style="267" customWidth="1"/>
    <col min="14350" max="14350" width="3.125" style="267" customWidth="1"/>
    <col min="14351" max="14351" width="14.5" style="267" customWidth="1"/>
    <col min="14352" max="14352" width="11.125" style="267" customWidth="1"/>
    <col min="14353" max="14353" width="3.75" style="267" customWidth="1"/>
    <col min="14354" max="14354" width="13" style="267" customWidth="1"/>
    <col min="14355" max="14355" width="12.875" style="267" customWidth="1"/>
    <col min="14356" max="14592" width="9" style="267"/>
    <col min="14593" max="14593" width="1.5" style="267" customWidth="1"/>
    <col min="14594" max="14594" width="3.125" style="267" customWidth="1"/>
    <col min="14595" max="14595" width="13.5" style="267" bestFit="1" customWidth="1"/>
    <col min="14596" max="14596" width="13" style="267" customWidth="1"/>
    <col min="14597" max="14597" width="3.125" style="267" customWidth="1"/>
    <col min="14598" max="14598" width="13.5" style="267" bestFit="1" customWidth="1"/>
    <col min="14599" max="14599" width="13.5" style="267" customWidth="1"/>
    <col min="14600" max="14600" width="3.125" style="267" customWidth="1"/>
    <col min="14601" max="14601" width="13.5" style="267" bestFit="1" customWidth="1"/>
    <col min="14602" max="14602" width="13.125" style="267" customWidth="1"/>
    <col min="14603" max="14603" width="3.125" style="267" customWidth="1"/>
    <col min="14604" max="14604" width="13.5" style="267" bestFit="1" customWidth="1"/>
    <col min="14605" max="14605" width="11.5" style="267" customWidth="1"/>
    <col min="14606" max="14606" width="3.125" style="267" customWidth="1"/>
    <col min="14607" max="14607" width="14.5" style="267" customWidth="1"/>
    <col min="14608" max="14608" width="11.125" style="267" customWidth="1"/>
    <col min="14609" max="14609" width="3.75" style="267" customWidth="1"/>
    <col min="14610" max="14610" width="13" style="267" customWidth="1"/>
    <col min="14611" max="14611" width="12.875" style="267" customWidth="1"/>
    <col min="14612" max="14848" width="9" style="267"/>
    <col min="14849" max="14849" width="1.5" style="267" customWidth="1"/>
    <col min="14850" max="14850" width="3.125" style="267" customWidth="1"/>
    <col min="14851" max="14851" width="13.5" style="267" bestFit="1" customWidth="1"/>
    <col min="14852" max="14852" width="13" style="267" customWidth="1"/>
    <col min="14853" max="14853" width="3.125" style="267" customWidth="1"/>
    <col min="14854" max="14854" width="13.5" style="267" bestFit="1" customWidth="1"/>
    <col min="14855" max="14855" width="13.5" style="267" customWidth="1"/>
    <col min="14856" max="14856" width="3.125" style="267" customWidth="1"/>
    <col min="14857" max="14857" width="13.5" style="267" bestFit="1" customWidth="1"/>
    <col min="14858" max="14858" width="13.125" style="267" customWidth="1"/>
    <col min="14859" max="14859" width="3.125" style="267" customWidth="1"/>
    <col min="14860" max="14860" width="13.5" style="267" bestFit="1" customWidth="1"/>
    <col min="14861" max="14861" width="11.5" style="267" customWidth="1"/>
    <col min="14862" max="14862" width="3.125" style="267" customWidth="1"/>
    <col min="14863" max="14863" width="14.5" style="267" customWidth="1"/>
    <col min="14864" max="14864" width="11.125" style="267" customWidth="1"/>
    <col min="14865" max="14865" width="3.75" style="267" customWidth="1"/>
    <col min="14866" max="14866" width="13" style="267" customWidth="1"/>
    <col min="14867" max="14867" width="12.875" style="267" customWidth="1"/>
    <col min="14868" max="15104" width="9" style="267"/>
    <col min="15105" max="15105" width="1.5" style="267" customWidth="1"/>
    <col min="15106" max="15106" width="3.125" style="267" customWidth="1"/>
    <col min="15107" max="15107" width="13.5" style="267" bestFit="1" customWidth="1"/>
    <col min="15108" max="15108" width="13" style="267" customWidth="1"/>
    <col min="15109" max="15109" width="3.125" style="267" customWidth="1"/>
    <col min="15110" max="15110" width="13.5" style="267" bestFit="1" customWidth="1"/>
    <col min="15111" max="15111" width="13.5" style="267" customWidth="1"/>
    <col min="15112" max="15112" width="3.125" style="267" customWidth="1"/>
    <col min="15113" max="15113" width="13.5" style="267" bestFit="1" customWidth="1"/>
    <col min="15114" max="15114" width="13.125" style="267" customWidth="1"/>
    <col min="15115" max="15115" width="3.125" style="267" customWidth="1"/>
    <col min="15116" max="15116" width="13.5" style="267" bestFit="1" customWidth="1"/>
    <col min="15117" max="15117" width="11.5" style="267" customWidth="1"/>
    <col min="15118" max="15118" width="3.125" style="267" customWidth="1"/>
    <col min="15119" max="15119" width="14.5" style="267" customWidth="1"/>
    <col min="15120" max="15120" width="11.125" style="267" customWidth="1"/>
    <col min="15121" max="15121" width="3.75" style="267" customWidth="1"/>
    <col min="15122" max="15122" width="13" style="267" customWidth="1"/>
    <col min="15123" max="15123" width="12.875" style="267" customWidth="1"/>
    <col min="15124" max="15360" width="9" style="267"/>
    <col min="15361" max="15361" width="1.5" style="267" customWidth="1"/>
    <col min="15362" max="15362" width="3.125" style="267" customWidth="1"/>
    <col min="15363" max="15363" width="13.5" style="267" bestFit="1" customWidth="1"/>
    <col min="15364" max="15364" width="13" style="267" customWidth="1"/>
    <col min="15365" max="15365" width="3.125" style="267" customWidth="1"/>
    <col min="15366" max="15366" width="13.5" style="267" bestFit="1" customWidth="1"/>
    <col min="15367" max="15367" width="13.5" style="267" customWidth="1"/>
    <col min="15368" max="15368" width="3.125" style="267" customWidth="1"/>
    <col min="15369" max="15369" width="13.5" style="267" bestFit="1" customWidth="1"/>
    <col min="15370" max="15370" width="13.125" style="267" customWidth="1"/>
    <col min="15371" max="15371" width="3.125" style="267" customWidth="1"/>
    <col min="15372" max="15372" width="13.5" style="267" bestFit="1" customWidth="1"/>
    <col min="15373" max="15373" width="11.5" style="267" customWidth="1"/>
    <col min="15374" max="15374" width="3.125" style="267" customWidth="1"/>
    <col min="15375" max="15375" width="14.5" style="267" customWidth="1"/>
    <col min="15376" max="15376" width="11.125" style="267" customWidth="1"/>
    <col min="15377" max="15377" width="3.75" style="267" customWidth="1"/>
    <col min="15378" max="15378" width="13" style="267" customWidth="1"/>
    <col min="15379" max="15379" width="12.875" style="267" customWidth="1"/>
    <col min="15380" max="15616" width="9" style="267"/>
    <col min="15617" max="15617" width="1.5" style="267" customWidth="1"/>
    <col min="15618" max="15618" width="3.125" style="267" customWidth="1"/>
    <col min="15619" max="15619" width="13.5" style="267" bestFit="1" customWidth="1"/>
    <col min="15620" max="15620" width="13" style="267" customWidth="1"/>
    <col min="15621" max="15621" width="3.125" style="267" customWidth="1"/>
    <col min="15622" max="15622" width="13.5" style="267" bestFit="1" customWidth="1"/>
    <col min="15623" max="15623" width="13.5" style="267" customWidth="1"/>
    <col min="15624" max="15624" width="3.125" style="267" customWidth="1"/>
    <col min="15625" max="15625" width="13.5" style="267" bestFit="1" customWidth="1"/>
    <col min="15626" max="15626" width="13.125" style="267" customWidth="1"/>
    <col min="15627" max="15627" width="3.125" style="267" customWidth="1"/>
    <col min="15628" max="15628" width="13.5" style="267" bestFit="1" customWidth="1"/>
    <col min="15629" max="15629" width="11.5" style="267" customWidth="1"/>
    <col min="15630" max="15630" width="3.125" style="267" customWidth="1"/>
    <col min="15631" max="15631" width="14.5" style="267" customWidth="1"/>
    <col min="15632" max="15632" width="11.125" style="267" customWidth="1"/>
    <col min="15633" max="15633" width="3.75" style="267" customWidth="1"/>
    <col min="15634" max="15634" width="13" style="267" customWidth="1"/>
    <col min="15635" max="15635" width="12.875" style="267" customWidth="1"/>
    <col min="15636" max="15872" width="9" style="267"/>
    <col min="15873" max="15873" width="1.5" style="267" customWidth="1"/>
    <col min="15874" max="15874" width="3.125" style="267" customWidth="1"/>
    <col min="15875" max="15875" width="13.5" style="267" bestFit="1" customWidth="1"/>
    <col min="15876" max="15876" width="13" style="267" customWidth="1"/>
    <col min="15877" max="15877" width="3.125" style="267" customWidth="1"/>
    <col min="15878" max="15878" width="13.5" style="267" bestFit="1" customWidth="1"/>
    <col min="15879" max="15879" width="13.5" style="267" customWidth="1"/>
    <col min="15880" max="15880" width="3.125" style="267" customWidth="1"/>
    <col min="15881" max="15881" width="13.5" style="267" bestFit="1" customWidth="1"/>
    <col min="15882" max="15882" width="13.125" style="267" customWidth="1"/>
    <col min="15883" max="15883" width="3.125" style="267" customWidth="1"/>
    <col min="15884" max="15884" width="13.5" style="267" bestFit="1" customWidth="1"/>
    <col min="15885" max="15885" width="11.5" style="267" customWidth="1"/>
    <col min="15886" max="15886" width="3.125" style="267" customWidth="1"/>
    <col min="15887" max="15887" width="14.5" style="267" customWidth="1"/>
    <col min="15888" max="15888" width="11.125" style="267" customWidth="1"/>
    <col min="15889" max="15889" width="3.75" style="267" customWidth="1"/>
    <col min="15890" max="15890" width="13" style="267" customWidth="1"/>
    <col min="15891" max="15891" width="12.875" style="267" customWidth="1"/>
    <col min="15892" max="16128" width="9" style="267"/>
    <col min="16129" max="16129" width="1.5" style="267" customWidth="1"/>
    <col min="16130" max="16130" width="3.125" style="267" customWidth="1"/>
    <col min="16131" max="16131" width="13.5" style="267" bestFit="1" customWidth="1"/>
    <col min="16132" max="16132" width="13" style="267" customWidth="1"/>
    <col min="16133" max="16133" width="3.125" style="267" customWidth="1"/>
    <col min="16134" max="16134" width="13.5" style="267" bestFit="1" customWidth="1"/>
    <col min="16135" max="16135" width="13.5" style="267" customWidth="1"/>
    <col min="16136" max="16136" width="3.125" style="267" customWidth="1"/>
    <col min="16137" max="16137" width="13.5" style="267" bestFit="1" customWidth="1"/>
    <col min="16138" max="16138" width="13.125" style="267" customWidth="1"/>
    <col min="16139" max="16139" width="3.125" style="267" customWidth="1"/>
    <col min="16140" max="16140" width="13.5" style="267" bestFit="1" customWidth="1"/>
    <col min="16141" max="16141" width="11.5" style="267" customWidth="1"/>
    <col min="16142" max="16142" width="3.125" style="267" customWidth="1"/>
    <col min="16143" max="16143" width="14.5" style="267" customWidth="1"/>
    <col min="16144" max="16144" width="11.125" style="267" customWidth="1"/>
    <col min="16145" max="16145" width="3.75" style="267" customWidth="1"/>
    <col min="16146" max="16146" width="13" style="267" customWidth="1"/>
    <col min="16147" max="16147" width="12.875" style="267" customWidth="1"/>
    <col min="16148" max="16384" width="9" style="267"/>
  </cols>
  <sheetData>
    <row r="1" spans="2:19" ht="24" customHeight="1" thickBot="1">
      <c r="B1" s="605" t="s">
        <v>231</v>
      </c>
      <c r="C1" s="605"/>
      <c r="D1" s="605"/>
      <c r="E1" s="605"/>
      <c r="F1" s="605"/>
      <c r="G1" s="605"/>
      <c r="H1" s="605"/>
      <c r="I1" s="605"/>
      <c r="J1" s="605"/>
      <c r="K1" s="605"/>
      <c r="L1" s="605"/>
      <c r="M1" s="605"/>
      <c r="N1" s="605"/>
      <c r="O1" s="605"/>
      <c r="P1" s="605"/>
      <c r="Q1" s="605"/>
      <c r="R1" s="605"/>
      <c r="S1" s="605"/>
    </row>
    <row r="2" spans="2:19" ht="20.45" customHeight="1" thickTop="1">
      <c r="B2" s="606" t="s">
        <v>232</v>
      </c>
      <c r="C2" s="607"/>
      <c r="D2" s="268">
        <v>14376730.880000001</v>
      </c>
      <c r="E2" s="606" t="s">
        <v>233</v>
      </c>
      <c r="F2" s="607"/>
      <c r="G2" s="268">
        <v>8234969.8600000003</v>
      </c>
      <c r="H2" s="606" t="s">
        <v>234</v>
      </c>
      <c r="I2" s="607"/>
      <c r="J2" s="268">
        <v>6141761.0199999996</v>
      </c>
      <c r="K2" s="606" t="s">
        <v>235</v>
      </c>
      <c r="L2" s="607"/>
      <c r="M2" s="269"/>
      <c r="N2" s="606"/>
      <c r="O2" s="607"/>
      <c r="P2" s="269"/>
      <c r="Q2" s="606"/>
      <c r="R2" s="607"/>
      <c r="S2" s="269"/>
    </row>
    <row r="3" spans="2:19" ht="20.45" customHeight="1">
      <c r="B3" s="608" t="s">
        <v>236</v>
      </c>
      <c r="C3" s="609"/>
      <c r="D3" s="270">
        <v>0.57069999999999999</v>
      </c>
      <c r="E3" s="608" t="s">
        <v>237</v>
      </c>
      <c r="F3" s="609"/>
      <c r="G3" s="270">
        <f>G2/D2</f>
        <v>0.57279849840244068</v>
      </c>
      <c r="H3" s="608" t="s">
        <v>238</v>
      </c>
      <c r="I3" s="609"/>
      <c r="J3" s="270">
        <f>J2/D2</f>
        <v>0.42720150159755926</v>
      </c>
      <c r="K3" s="608" t="s">
        <v>239</v>
      </c>
      <c r="L3" s="609"/>
      <c r="M3" s="271">
        <f>D2*(G3-D3)</f>
        <v>30169.546783999824</v>
      </c>
      <c r="N3" s="608"/>
      <c r="O3" s="609"/>
      <c r="P3" s="272"/>
      <c r="Q3" s="608"/>
      <c r="R3" s="609"/>
      <c r="S3" s="272"/>
    </row>
    <row r="4" spans="2:19" ht="33" customHeight="1">
      <c r="B4" s="608" t="s">
        <v>240</v>
      </c>
      <c r="C4" s="609"/>
      <c r="D4" s="271">
        <v>381886.64</v>
      </c>
      <c r="E4" s="608" t="s">
        <v>241</v>
      </c>
      <c r="F4" s="609"/>
      <c r="G4" s="271">
        <v>478478.6</v>
      </c>
      <c r="H4" s="608" t="s">
        <v>293</v>
      </c>
      <c r="I4" s="609"/>
      <c r="J4" s="270">
        <f>(D4+G4)/D2</f>
        <v>5.9844289162905996E-2</v>
      </c>
      <c r="K4" s="608"/>
      <c r="L4" s="609"/>
      <c r="M4" s="272"/>
      <c r="N4" s="608"/>
      <c r="O4" s="609"/>
      <c r="P4" s="272"/>
      <c r="Q4" s="608"/>
      <c r="R4" s="609"/>
      <c r="S4" s="272"/>
    </row>
    <row r="5" spans="2:19" ht="35.25" customHeight="1" thickBot="1">
      <c r="B5" s="603" t="s">
        <v>242</v>
      </c>
      <c r="C5" s="604"/>
      <c r="D5" s="273">
        <f>D4/D2</f>
        <v>2.656282872563585E-2</v>
      </c>
      <c r="E5" s="603" t="s">
        <v>243</v>
      </c>
      <c r="F5" s="604"/>
      <c r="G5" s="273">
        <f>G4/D2</f>
        <v>3.3281460437270143E-2</v>
      </c>
      <c r="H5" s="603"/>
      <c r="I5" s="604"/>
      <c r="J5" s="274"/>
      <c r="K5" s="603"/>
      <c r="L5" s="604"/>
      <c r="M5" s="274"/>
      <c r="N5" s="603"/>
      <c r="O5" s="604"/>
      <c r="P5" s="274"/>
      <c r="Q5" s="603"/>
      <c r="R5" s="604"/>
      <c r="S5" s="274"/>
    </row>
    <row r="6" spans="2:19" ht="27" customHeight="1" thickTop="1" thickBot="1">
      <c r="B6" s="575" t="s">
        <v>244</v>
      </c>
      <c r="C6" s="575"/>
      <c r="D6" s="575"/>
      <c r="E6" s="575"/>
      <c r="F6" s="575"/>
      <c r="G6" s="575"/>
      <c r="H6" s="575"/>
      <c r="I6" s="575"/>
      <c r="J6" s="575"/>
      <c r="K6" s="575"/>
      <c r="L6" s="575"/>
      <c r="M6" s="575"/>
      <c r="N6" s="575"/>
      <c r="O6" s="575"/>
      <c r="P6" s="575"/>
      <c r="Q6" s="575"/>
      <c r="R6" s="575"/>
      <c r="S6" s="575"/>
    </row>
    <row r="7" spans="2:19" ht="20.45" customHeight="1" thickTop="1">
      <c r="B7" s="599" t="s">
        <v>245</v>
      </c>
      <c r="C7" s="600"/>
      <c r="D7" s="275">
        <v>3516788.02</v>
      </c>
      <c r="E7" s="599" t="s">
        <v>246</v>
      </c>
      <c r="F7" s="600"/>
      <c r="G7" s="275">
        <v>12831</v>
      </c>
      <c r="H7" s="599" t="s">
        <v>247</v>
      </c>
      <c r="I7" s="600"/>
      <c r="J7" s="282">
        <f>D7/G7</f>
        <v>274.0852638142</v>
      </c>
      <c r="K7" s="599" t="s">
        <v>248</v>
      </c>
      <c r="L7" s="600"/>
      <c r="M7" s="275">
        <v>12555</v>
      </c>
      <c r="N7" s="599" t="s">
        <v>249</v>
      </c>
      <c r="O7" s="600"/>
      <c r="P7" s="275">
        <v>276</v>
      </c>
      <c r="Q7" s="601" t="s">
        <v>295</v>
      </c>
      <c r="R7" s="602"/>
      <c r="S7" s="275"/>
    </row>
    <row r="8" spans="2:19" ht="20.45" customHeight="1">
      <c r="B8" s="595" t="s">
        <v>233</v>
      </c>
      <c r="C8" s="596"/>
      <c r="D8" s="276">
        <v>2801343.92</v>
      </c>
      <c r="E8" s="595" t="s">
        <v>234</v>
      </c>
      <c r="F8" s="596"/>
      <c r="G8" s="512">
        <v>715444.1</v>
      </c>
      <c r="H8" s="595" t="s">
        <v>250</v>
      </c>
      <c r="I8" s="596"/>
      <c r="J8" s="276">
        <v>26444.09</v>
      </c>
      <c r="K8" s="595" t="s">
        <v>251</v>
      </c>
      <c r="L8" s="596"/>
      <c r="M8" s="276">
        <v>2812839.15</v>
      </c>
      <c r="N8" s="595" t="s">
        <v>252</v>
      </c>
      <c r="O8" s="596"/>
      <c r="P8" s="276">
        <v>197.78</v>
      </c>
      <c r="Q8" s="597" t="s">
        <v>253</v>
      </c>
      <c r="R8" s="598"/>
      <c r="S8" s="276"/>
    </row>
    <row r="9" spans="2:19" ht="20.45" customHeight="1">
      <c r="B9" s="595" t="s">
        <v>254</v>
      </c>
      <c r="C9" s="596"/>
      <c r="D9" s="277">
        <f>D8/D7</f>
        <v>0.79656320030344052</v>
      </c>
      <c r="E9" s="595" t="s">
        <v>255</v>
      </c>
      <c r="F9" s="596"/>
      <c r="G9" s="277">
        <f>G8/D7</f>
        <v>0.20343679969655948</v>
      </c>
      <c r="H9" s="595" t="s">
        <v>256</v>
      </c>
      <c r="I9" s="596"/>
      <c r="J9" s="277">
        <v>1.0999999999999999E-2</v>
      </c>
      <c r="K9" s="595" t="s">
        <v>257</v>
      </c>
      <c r="L9" s="596"/>
      <c r="M9" s="276">
        <v>5469.44</v>
      </c>
      <c r="N9" s="595" t="s">
        <v>258</v>
      </c>
      <c r="O9" s="596"/>
      <c r="P9" s="276">
        <v>14222</v>
      </c>
      <c r="Q9" s="595" t="s">
        <v>259</v>
      </c>
      <c r="R9" s="596"/>
      <c r="S9" s="276">
        <v>2570302.11</v>
      </c>
    </row>
    <row r="10" spans="2:19" ht="20.45" customHeight="1">
      <c r="B10" s="595" t="s">
        <v>236</v>
      </c>
      <c r="C10" s="596"/>
      <c r="D10" s="277">
        <v>0.78920000000000001</v>
      </c>
      <c r="E10" s="595" t="s">
        <v>260</v>
      </c>
      <c r="F10" s="596"/>
      <c r="G10" s="276">
        <v>157</v>
      </c>
      <c r="H10" s="595" t="s">
        <v>261</v>
      </c>
      <c r="I10" s="596"/>
      <c r="J10" s="276">
        <v>4570</v>
      </c>
      <c r="K10" s="595" t="s">
        <v>262</v>
      </c>
      <c r="L10" s="596"/>
      <c r="M10" s="276">
        <v>1081915.8899999999</v>
      </c>
      <c r="N10" s="597" t="s">
        <v>310</v>
      </c>
      <c r="O10" s="598"/>
      <c r="P10" s="276"/>
      <c r="Q10" s="595" t="s">
        <v>263</v>
      </c>
      <c r="R10" s="596"/>
      <c r="S10" s="277">
        <v>0.8135</v>
      </c>
    </row>
    <row r="11" spans="2:19" ht="20.45" customHeight="1">
      <c r="B11" s="595" t="s">
        <v>240</v>
      </c>
      <c r="C11" s="596"/>
      <c r="D11" s="276">
        <v>5811.84</v>
      </c>
      <c r="E11" s="595" t="s">
        <v>241</v>
      </c>
      <c r="F11" s="596"/>
      <c r="G11" s="276">
        <v>15261.52</v>
      </c>
      <c r="H11" s="595" t="s">
        <v>264</v>
      </c>
      <c r="I11" s="596"/>
      <c r="J11" s="276"/>
      <c r="K11" s="595"/>
      <c r="L11" s="596"/>
      <c r="M11" s="276"/>
      <c r="N11" s="595"/>
      <c r="O11" s="596"/>
      <c r="P11" s="276"/>
      <c r="Q11" s="595"/>
      <c r="R11" s="596"/>
      <c r="S11" s="276"/>
    </row>
    <row r="12" spans="2:19" ht="31.5" customHeight="1" thickBot="1">
      <c r="B12" s="591" t="s">
        <v>265</v>
      </c>
      <c r="C12" s="592"/>
      <c r="D12" s="278">
        <f>D11/D7</f>
        <v>1.6525988961939196E-3</v>
      </c>
      <c r="E12" s="591" t="s">
        <v>266</v>
      </c>
      <c r="F12" s="592"/>
      <c r="G12" s="278">
        <f>G11/D7</f>
        <v>4.339618968560977E-3</v>
      </c>
      <c r="H12" s="591"/>
      <c r="I12" s="592"/>
      <c r="J12" s="279"/>
      <c r="K12" s="591"/>
      <c r="L12" s="592"/>
      <c r="M12" s="279"/>
      <c r="N12" s="591"/>
      <c r="O12" s="592"/>
      <c r="P12" s="279"/>
      <c r="Q12" s="593"/>
      <c r="R12" s="594"/>
      <c r="S12" s="280"/>
    </row>
    <row r="13" spans="2:19" ht="5.25" customHeight="1" thickTop="1" thickBot="1">
      <c r="B13" s="582"/>
      <c r="C13" s="583"/>
      <c r="D13" s="583"/>
      <c r="E13" s="583"/>
      <c r="F13" s="583"/>
      <c r="G13" s="583"/>
      <c r="H13" s="583"/>
      <c r="I13" s="583"/>
      <c r="J13" s="583"/>
      <c r="K13" s="583"/>
      <c r="L13" s="583"/>
      <c r="M13" s="583"/>
      <c r="N13" s="583"/>
      <c r="O13" s="583"/>
      <c r="P13" s="583"/>
      <c r="Q13" s="583"/>
      <c r="R13" s="583"/>
      <c r="S13" s="584"/>
    </row>
    <row r="14" spans="2:19" ht="20.45" customHeight="1" thickTop="1">
      <c r="B14" s="585" t="s">
        <v>334</v>
      </c>
      <c r="C14" s="281" t="s">
        <v>267</v>
      </c>
      <c r="D14" s="282">
        <f>'门诊各类医保（2015.8）'!C7</f>
        <v>914024.12</v>
      </c>
      <c r="E14" s="588" t="s">
        <v>268</v>
      </c>
      <c r="F14" s="283" t="s">
        <v>267</v>
      </c>
      <c r="G14" s="282">
        <f>'门诊各类医保（2015.8）'!C8</f>
        <v>1036312.4199999999</v>
      </c>
      <c r="H14" s="588" t="s">
        <v>269</v>
      </c>
      <c r="I14" s="283" t="s">
        <v>267</v>
      </c>
      <c r="J14" s="282">
        <f>'门诊各类医保（2015.8）'!C9</f>
        <v>423768.33</v>
      </c>
      <c r="K14" s="588" t="s">
        <v>270</v>
      </c>
      <c r="L14" s="284" t="s">
        <v>267</v>
      </c>
      <c r="M14" s="282">
        <f>'门诊各类医保（2015.8）'!C10</f>
        <v>282631.86</v>
      </c>
      <c r="N14" s="588" t="s">
        <v>348</v>
      </c>
      <c r="O14" s="284" t="s">
        <v>267</v>
      </c>
      <c r="P14" s="282">
        <f>'门诊各类医保（2015.8）'!C13</f>
        <v>7399.4</v>
      </c>
      <c r="Q14" s="588" t="s">
        <v>271</v>
      </c>
      <c r="R14" s="284" t="s">
        <v>267</v>
      </c>
      <c r="S14" s="282">
        <f>'门诊各类医保（2015.8）'!C16</f>
        <v>616426.74</v>
      </c>
    </row>
    <row r="15" spans="2:19" ht="20.45" customHeight="1">
      <c r="B15" s="586"/>
      <c r="C15" s="285" t="s">
        <v>237</v>
      </c>
      <c r="D15" s="289">
        <f>'门诊各类医保（2015.8）'!O7</f>
        <v>0.81999618347051939</v>
      </c>
      <c r="E15" s="589" t="s">
        <v>268</v>
      </c>
      <c r="F15" s="286" t="s">
        <v>237</v>
      </c>
      <c r="G15" s="481">
        <f>'门诊各类医保（2015.8）'!O8</f>
        <v>0.78499911252631704</v>
      </c>
      <c r="H15" s="589"/>
      <c r="I15" s="286" t="s">
        <v>237</v>
      </c>
      <c r="J15" s="481">
        <f>'门诊各类医保（2015.8）'!O9</f>
        <v>0.90974589818922991</v>
      </c>
      <c r="K15" s="589"/>
      <c r="L15" s="286" t="s">
        <v>237</v>
      </c>
      <c r="M15" s="481">
        <f>'门诊各类医保（2015.8）'!O10</f>
        <v>0.87414462049678332</v>
      </c>
      <c r="N15" s="589"/>
      <c r="O15" s="286" t="s">
        <v>237</v>
      </c>
      <c r="P15" s="481">
        <f>'门诊各类医保（2015.8）'!O13</f>
        <v>0.75814795794253598</v>
      </c>
      <c r="Q15" s="589"/>
      <c r="R15" s="286" t="s">
        <v>237</v>
      </c>
      <c r="S15" s="481">
        <f>'门诊各类医保（2015.8）'!O16</f>
        <v>0.68799836619676824</v>
      </c>
    </row>
    <row r="16" spans="2:19" ht="20.45" customHeight="1">
      <c r="B16" s="586"/>
      <c r="C16" s="285" t="s">
        <v>252</v>
      </c>
      <c r="D16" s="287"/>
      <c r="E16" s="589"/>
      <c r="F16" s="285" t="s">
        <v>252</v>
      </c>
      <c r="G16" s="287"/>
      <c r="H16" s="589"/>
      <c r="I16" s="285" t="s">
        <v>252</v>
      </c>
      <c r="J16" s="287"/>
      <c r="K16" s="589"/>
      <c r="L16" s="285" t="s">
        <v>252</v>
      </c>
      <c r="M16" s="287"/>
      <c r="N16" s="589"/>
      <c r="O16" s="285" t="s">
        <v>252</v>
      </c>
      <c r="P16" s="287"/>
      <c r="Q16" s="589"/>
      <c r="R16" s="285" t="s">
        <v>252</v>
      </c>
      <c r="S16" s="287"/>
    </row>
    <row r="17" spans="2:19" ht="20.45" customHeight="1">
      <c r="B17" s="586"/>
      <c r="C17" s="285" t="s">
        <v>272</v>
      </c>
      <c r="D17" s="288">
        <f>'门诊各类医保（2015.8）'!I7</f>
        <v>238.46181059222542</v>
      </c>
      <c r="E17" s="589"/>
      <c r="F17" s="285" t="s">
        <v>272</v>
      </c>
      <c r="G17" s="288">
        <f>'门诊各类医保（2015.8）'!I8</f>
        <v>240.94685421994882</v>
      </c>
      <c r="H17" s="589"/>
      <c r="I17" s="285" t="s">
        <v>272</v>
      </c>
      <c r="J17" s="288">
        <f>'门诊各类医保（2015.8）'!I9</f>
        <v>419.57260396039607</v>
      </c>
      <c r="K17" s="589"/>
      <c r="L17" s="285" t="s">
        <v>272</v>
      </c>
      <c r="M17" s="288">
        <f>'门诊各类医保（2015.8）'!I10</f>
        <v>379.37162416107378</v>
      </c>
      <c r="N17" s="589"/>
      <c r="O17" s="285" t="s">
        <v>272</v>
      </c>
      <c r="P17" s="288">
        <f>'门诊各类医保（2015.8）'!I13</f>
        <v>205.53888888888889</v>
      </c>
      <c r="Q17" s="589"/>
      <c r="R17" s="285" t="s">
        <v>272</v>
      </c>
      <c r="S17" s="288">
        <f>'门诊各类医保（2015.8）'!I16</f>
        <v>293.25725023786867</v>
      </c>
    </row>
    <row r="18" spans="2:19" ht="20.45" customHeight="1">
      <c r="B18" s="586"/>
      <c r="C18" s="285" t="s">
        <v>240</v>
      </c>
      <c r="D18" s="287">
        <f>'门诊各类医保（2015.8）'!U7</f>
        <v>3844.09</v>
      </c>
      <c r="E18" s="589"/>
      <c r="F18" s="285" t="s">
        <v>240</v>
      </c>
      <c r="G18" s="287">
        <f>'门诊各类医保（2015.8）'!U8</f>
        <v>1255.27</v>
      </c>
      <c r="H18" s="589"/>
      <c r="I18" s="285" t="s">
        <v>240</v>
      </c>
      <c r="J18" s="288">
        <f>'门诊各类医保（2015.8）'!U9</f>
        <v>300</v>
      </c>
      <c r="K18" s="589"/>
      <c r="L18" s="285" t="s">
        <v>240</v>
      </c>
      <c r="M18" s="288">
        <f>'门诊各类医保（2015.8）'!U10</f>
        <v>99.59</v>
      </c>
      <c r="N18" s="589"/>
      <c r="O18" s="285" t="s">
        <v>240</v>
      </c>
      <c r="P18" s="288">
        <v>0</v>
      </c>
      <c r="Q18" s="589"/>
      <c r="R18" s="285" t="s">
        <v>240</v>
      </c>
      <c r="S18" s="287">
        <f>'门诊各类医保（2015.8）'!U16</f>
        <v>289.55</v>
      </c>
    </row>
    <row r="19" spans="2:19" ht="20.45" customHeight="1">
      <c r="B19" s="586"/>
      <c r="C19" s="285" t="s">
        <v>273</v>
      </c>
      <c r="D19" s="289">
        <f>'门诊各类医保（2015.8）'!V7</f>
        <v>2.3364375498054046E-2</v>
      </c>
      <c r="E19" s="589"/>
      <c r="F19" s="285" t="s">
        <v>273</v>
      </c>
      <c r="G19" s="289">
        <f>'门诊各类医保（2015.8）'!V8</f>
        <v>5.633861858427131E-3</v>
      </c>
      <c r="H19" s="589"/>
      <c r="I19" s="285" t="s">
        <v>273</v>
      </c>
      <c r="J19" s="289">
        <f>'门诊各类医保（2015.8）'!V9</f>
        <v>7.8437873151840261E-3</v>
      </c>
      <c r="K19" s="589"/>
      <c r="L19" s="285" t="s">
        <v>273</v>
      </c>
      <c r="M19" s="289">
        <f>'门诊各类医保（2015.8）'!V10</f>
        <v>2.799773071912477E-3</v>
      </c>
      <c r="N19" s="589"/>
      <c r="O19" s="285" t="s">
        <v>273</v>
      </c>
      <c r="P19" s="289">
        <v>0</v>
      </c>
      <c r="Q19" s="589"/>
      <c r="R19" s="285" t="s">
        <v>273</v>
      </c>
      <c r="S19" s="289">
        <f>'门诊各类医保（2015.8）'!V16</f>
        <v>1.5055155006222507E-3</v>
      </c>
    </row>
    <row r="20" spans="2:19" ht="20.45" customHeight="1">
      <c r="B20" s="586"/>
      <c r="C20" s="285" t="s">
        <v>241</v>
      </c>
      <c r="D20" s="287">
        <f>'门诊各类医保（2015.8）'!W7</f>
        <v>2860</v>
      </c>
      <c r="E20" s="589"/>
      <c r="F20" s="285" t="s">
        <v>241</v>
      </c>
      <c r="G20" s="287">
        <f>'门诊各类医保（2015.8）'!W8</f>
        <v>5314.5699999999988</v>
      </c>
      <c r="H20" s="589"/>
      <c r="I20" s="285" t="s">
        <v>241</v>
      </c>
      <c r="J20" s="287">
        <f>'门诊各类医保（2015.8）'!W9</f>
        <v>920.33</v>
      </c>
      <c r="K20" s="589"/>
      <c r="L20" s="285" t="s">
        <v>241</v>
      </c>
      <c r="M20" s="287">
        <f>'门诊各类医保（2015.8）'!W10</f>
        <v>456.15000000000003</v>
      </c>
      <c r="N20" s="589"/>
      <c r="O20" s="285" t="s">
        <v>241</v>
      </c>
      <c r="P20" s="287">
        <f>'门诊各类医保（2015.8）'!W13</f>
        <v>12.06</v>
      </c>
      <c r="Q20" s="589"/>
      <c r="R20" s="285" t="s">
        <v>241</v>
      </c>
      <c r="S20" s="287">
        <f>'门诊各类医保（2015.8）'!W16</f>
        <v>4871.91</v>
      </c>
    </row>
    <row r="21" spans="2:19" ht="20.45" customHeight="1" thickBot="1">
      <c r="B21" s="587"/>
      <c r="C21" s="290" t="s">
        <v>274</v>
      </c>
      <c r="D21" s="291">
        <f>'门诊各类医保（2015.8）'!X7</f>
        <v>1.738307737967492E-2</v>
      </c>
      <c r="E21" s="590"/>
      <c r="F21" s="290" t="s">
        <v>274</v>
      </c>
      <c r="G21" s="291">
        <f>'门诊各类医保（2015.8）'!X8</f>
        <v>2.3852679676038678E-2</v>
      </c>
      <c r="H21" s="590"/>
      <c r="I21" s="290" t="s">
        <v>274</v>
      </c>
      <c r="J21" s="291">
        <f>'门诊各类医保（2015.8）'!X9</f>
        <v>2.4062909265944385E-2</v>
      </c>
      <c r="K21" s="590"/>
      <c r="L21" s="290" t="s">
        <v>274</v>
      </c>
      <c r="M21" s="291">
        <f>'门诊各类医保（2015.8）'!X10</f>
        <v>1.2823742210592194E-2</v>
      </c>
      <c r="N21" s="590"/>
      <c r="O21" s="290" t="s">
        <v>274</v>
      </c>
      <c r="P21" s="291">
        <f>'门诊各类医保（2015.8）'!X13</f>
        <v>6.7390867028766866E-3</v>
      </c>
      <c r="Q21" s="590"/>
      <c r="R21" s="290" t="s">
        <v>274</v>
      </c>
      <c r="S21" s="291">
        <f>'门诊各类医保（2015.8）'!X16</f>
        <v>2.5331500682564491E-2</v>
      </c>
    </row>
    <row r="22" spans="2:19" ht="27.75" customHeight="1" thickTop="1" thickBot="1">
      <c r="B22" s="575" t="s">
        <v>275</v>
      </c>
      <c r="C22" s="575"/>
      <c r="D22" s="575"/>
      <c r="E22" s="575"/>
      <c r="F22" s="575"/>
      <c r="G22" s="575"/>
      <c r="H22" s="575"/>
      <c r="I22" s="575"/>
      <c r="J22" s="575"/>
      <c r="K22" s="575"/>
      <c r="L22" s="575"/>
      <c r="M22" s="575"/>
      <c r="N22" s="575"/>
      <c r="O22" s="575"/>
      <c r="P22" s="575"/>
      <c r="Q22" s="575"/>
      <c r="R22" s="575"/>
      <c r="S22" s="575"/>
    </row>
    <row r="23" spans="2:19" ht="20.100000000000001" customHeight="1" thickTop="1">
      <c r="B23" s="576" t="s">
        <v>276</v>
      </c>
      <c r="C23" s="577"/>
      <c r="D23" s="292">
        <v>10859942.859999999</v>
      </c>
      <c r="E23" s="578" t="s">
        <v>296</v>
      </c>
      <c r="F23" s="579"/>
      <c r="G23" s="292"/>
      <c r="H23" s="576" t="s">
        <v>233</v>
      </c>
      <c r="I23" s="577"/>
      <c r="J23" s="292">
        <v>5433625.9400000004</v>
      </c>
      <c r="K23" s="576" t="s">
        <v>234</v>
      </c>
      <c r="L23" s="577"/>
      <c r="M23" s="292">
        <v>5426316.9199999999</v>
      </c>
      <c r="N23" s="580" t="s">
        <v>298</v>
      </c>
      <c r="O23" s="581"/>
      <c r="P23" s="292"/>
      <c r="Q23" s="576" t="s">
        <v>277</v>
      </c>
      <c r="R23" s="577"/>
      <c r="S23" s="293">
        <f>J26/(433*31)</f>
        <v>0.84839454667361991</v>
      </c>
    </row>
    <row r="24" spans="2:19" ht="20.100000000000001" customHeight="1">
      <c r="B24" s="568" t="s">
        <v>278</v>
      </c>
      <c r="C24" s="569"/>
      <c r="D24" s="294">
        <v>953.63</v>
      </c>
      <c r="E24" s="570" t="s">
        <v>279</v>
      </c>
      <c r="F24" s="571"/>
      <c r="G24" s="294">
        <v>375</v>
      </c>
      <c r="H24" s="570" t="s">
        <v>254</v>
      </c>
      <c r="I24" s="571"/>
      <c r="J24" s="295">
        <f>J23/D23</f>
        <v>0.50033651282028946</v>
      </c>
      <c r="K24" s="570" t="s">
        <v>255</v>
      </c>
      <c r="L24" s="571"/>
      <c r="M24" s="295">
        <f>M23/D23</f>
        <v>0.49966348717971065</v>
      </c>
      <c r="N24" s="572" t="s">
        <v>299</v>
      </c>
      <c r="O24" s="573"/>
      <c r="P24" s="294"/>
      <c r="Q24" s="570" t="s">
        <v>280</v>
      </c>
      <c r="R24" s="571"/>
      <c r="S24" s="294">
        <v>20454.330000000002</v>
      </c>
    </row>
    <row r="25" spans="2:19" ht="20.100000000000001" customHeight="1">
      <c r="B25" s="574" t="s">
        <v>302</v>
      </c>
      <c r="C25" s="569"/>
      <c r="D25" s="294">
        <v>13423</v>
      </c>
      <c r="E25" s="572" t="s">
        <v>300</v>
      </c>
      <c r="F25" s="573"/>
      <c r="G25" s="407"/>
      <c r="H25" s="570" t="s">
        <v>281</v>
      </c>
      <c r="I25" s="571"/>
      <c r="J25" s="294">
        <v>405</v>
      </c>
      <c r="K25" s="570" t="s">
        <v>282</v>
      </c>
      <c r="L25" s="571"/>
      <c r="M25" s="296">
        <v>1890501.39</v>
      </c>
      <c r="N25" s="572" t="s">
        <v>297</v>
      </c>
      <c r="O25" s="573"/>
      <c r="P25" s="294"/>
      <c r="Q25" s="572" t="s">
        <v>301</v>
      </c>
      <c r="R25" s="573"/>
      <c r="S25" s="294"/>
    </row>
    <row r="26" spans="2:19" ht="20.100000000000001" customHeight="1">
      <c r="B26" s="568" t="s">
        <v>283</v>
      </c>
      <c r="C26" s="569"/>
      <c r="D26" s="295">
        <f>J26/(353*31)</f>
        <v>1.0406652654665083</v>
      </c>
      <c r="E26" s="570" t="s">
        <v>284</v>
      </c>
      <c r="F26" s="571"/>
      <c r="G26" s="294">
        <v>21</v>
      </c>
      <c r="H26" s="570" t="s">
        <v>285</v>
      </c>
      <c r="I26" s="571"/>
      <c r="J26" s="294">
        <v>11388</v>
      </c>
      <c r="K26" s="570" t="s">
        <v>286</v>
      </c>
      <c r="L26" s="571"/>
      <c r="M26" s="294">
        <v>8543480.6799999997</v>
      </c>
      <c r="N26" s="570" t="s">
        <v>287</v>
      </c>
      <c r="O26" s="571"/>
      <c r="P26" s="294">
        <v>3</v>
      </c>
      <c r="Q26" s="570" t="s">
        <v>236</v>
      </c>
      <c r="R26" s="571"/>
      <c r="S26" s="295">
        <v>0.49990000000000001</v>
      </c>
    </row>
    <row r="27" spans="2:19" ht="20.100000000000001" customHeight="1">
      <c r="B27" s="568" t="s">
        <v>288</v>
      </c>
      <c r="C27" s="569"/>
      <c r="D27" s="294">
        <v>10943</v>
      </c>
      <c r="E27" s="570" t="s">
        <v>289</v>
      </c>
      <c r="F27" s="571"/>
      <c r="G27" s="294">
        <v>8201</v>
      </c>
      <c r="H27" s="570" t="s">
        <v>290</v>
      </c>
      <c r="I27" s="571"/>
      <c r="J27" s="294">
        <v>20.25</v>
      </c>
      <c r="K27" s="572" t="s">
        <v>303</v>
      </c>
      <c r="L27" s="573"/>
      <c r="M27" s="294"/>
      <c r="N27" s="572" t="s">
        <v>291</v>
      </c>
      <c r="O27" s="573"/>
      <c r="P27" s="294"/>
      <c r="Q27" s="570"/>
      <c r="R27" s="571"/>
      <c r="S27" s="294"/>
    </row>
    <row r="28" spans="2:19" ht="20.100000000000001" customHeight="1">
      <c r="B28" s="568" t="s">
        <v>240</v>
      </c>
      <c r="C28" s="569"/>
      <c r="D28" s="297">
        <v>376074.8</v>
      </c>
      <c r="E28" s="568" t="s">
        <v>241</v>
      </c>
      <c r="F28" s="569"/>
      <c r="G28" s="298">
        <v>463217.08</v>
      </c>
      <c r="H28" s="568"/>
      <c r="I28" s="569"/>
      <c r="J28" s="297"/>
      <c r="K28" s="568"/>
      <c r="L28" s="569"/>
      <c r="M28" s="297"/>
      <c r="N28" s="568"/>
      <c r="O28" s="569"/>
      <c r="P28" s="297"/>
      <c r="Q28" s="568"/>
      <c r="R28" s="569"/>
      <c r="S28" s="297"/>
    </row>
    <row r="29" spans="2:19" ht="36.75" customHeight="1" thickBot="1">
      <c r="B29" s="566" t="s">
        <v>292</v>
      </c>
      <c r="C29" s="567"/>
      <c r="D29" s="299">
        <f>D28/D23</f>
        <v>3.4629537636443879E-2</v>
      </c>
      <c r="E29" s="566" t="s">
        <v>266</v>
      </c>
      <c r="F29" s="567"/>
      <c r="G29" s="299">
        <f>G28/D23</f>
        <v>4.2653730868709196E-2</v>
      </c>
      <c r="H29" s="566"/>
      <c r="I29" s="567"/>
      <c r="J29" s="300"/>
      <c r="K29" s="566"/>
      <c r="L29" s="567"/>
      <c r="M29" s="300"/>
      <c r="N29" s="566"/>
      <c r="O29" s="567"/>
      <c r="P29" s="300"/>
      <c r="Q29" s="566"/>
      <c r="R29" s="567"/>
      <c r="S29" s="300"/>
    </row>
    <row r="30" spans="2:19" ht="6.95" customHeight="1" thickTop="1" thickBot="1">
      <c r="B30" s="557"/>
      <c r="C30" s="558"/>
      <c r="D30" s="558"/>
      <c r="E30" s="558"/>
      <c r="F30" s="558"/>
      <c r="G30" s="558"/>
      <c r="H30" s="558"/>
      <c r="I30" s="558"/>
      <c r="J30" s="558"/>
      <c r="K30" s="558"/>
      <c r="L30" s="558"/>
      <c r="M30" s="558"/>
      <c r="N30" s="558"/>
      <c r="O30" s="558"/>
      <c r="P30" s="558"/>
      <c r="Q30" s="558"/>
      <c r="R30" s="558"/>
      <c r="S30" s="559"/>
    </row>
    <row r="31" spans="2:19" ht="20.100000000000001" customHeight="1" thickTop="1">
      <c r="B31" s="560" t="s">
        <v>334</v>
      </c>
      <c r="C31" s="301" t="s">
        <v>267</v>
      </c>
      <c r="D31" s="308">
        <f>'住院各类医保（2015.8）'!C7</f>
        <v>1788044.05</v>
      </c>
      <c r="E31" s="563" t="s">
        <v>268</v>
      </c>
      <c r="F31" s="303" t="s">
        <v>267</v>
      </c>
      <c r="G31" s="308">
        <f>'住院各类医保（2015.8）'!C8</f>
        <v>2327409.34</v>
      </c>
      <c r="H31" s="563" t="s">
        <v>269</v>
      </c>
      <c r="I31" s="303" t="s">
        <v>267</v>
      </c>
      <c r="J31" s="302">
        <f>'住院各类医保（2015.8）'!C9</f>
        <v>4520226.68</v>
      </c>
      <c r="K31" s="563" t="s">
        <v>270</v>
      </c>
      <c r="L31" s="304" t="s">
        <v>267</v>
      </c>
      <c r="M31" s="302">
        <f>'住院各类医保（2015.8）'!C10</f>
        <v>200762.99</v>
      </c>
      <c r="N31" s="560" t="s">
        <v>335</v>
      </c>
      <c r="O31" s="304" t="s">
        <v>267</v>
      </c>
      <c r="P31" s="302">
        <f>'住院各类医保（2015.8）'!C13</f>
        <v>353592.18</v>
      </c>
      <c r="Q31" s="563" t="s">
        <v>271</v>
      </c>
      <c r="R31" s="304" t="s">
        <v>267</v>
      </c>
      <c r="S31" s="305">
        <f>'住院各类医保（2015.8）'!C16</f>
        <v>1357864.7</v>
      </c>
    </row>
    <row r="32" spans="2:19" ht="20.100000000000001" customHeight="1">
      <c r="B32" s="561"/>
      <c r="C32" s="306" t="s">
        <v>237</v>
      </c>
      <c r="D32" s="479">
        <f>'住院各类医保（2015.8）'!I7</f>
        <v>0.50472961222627599</v>
      </c>
      <c r="E32" s="564" t="s">
        <v>268</v>
      </c>
      <c r="F32" s="307" t="s">
        <v>237</v>
      </c>
      <c r="G32" s="479">
        <f>'住院各类医保（2015.8）'!I8</f>
        <v>0.47382897844691141</v>
      </c>
      <c r="H32" s="564"/>
      <c r="I32" s="307" t="s">
        <v>237</v>
      </c>
      <c r="J32" s="479">
        <f>'住院各类医保（2015.8）'!I9</f>
        <v>0.51025390169149654</v>
      </c>
      <c r="K32" s="564"/>
      <c r="L32" s="307" t="s">
        <v>237</v>
      </c>
      <c r="M32" s="479">
        <f>'住院各类医保（2015.8）'!I10</f>
        <v>0.53645380555449995</v>
      </c>
      <c r="N32" s="561"/>
      <c r="O32" s="307" t="s">
        <v>237</v>
      </c>
      <c r="P32" s="479">
        <f>'住院各类医保（2015.8）'!I13</f>
        <v>0.47337503335056785</v>
      </c>
      <c r="Q32" s="564"/>
      <c r="R32" s="307" t="s">
        <v>237</v>
      </c>
      <c r="S32" s="480">
        <f>'住院各类医保（2015.8）'!I16</f>
        <v>0.50359065965850647</v>
      </c>
    </row>
    <row r="33" spans="2:19" ht="20.100000000000001" customHeight="1">
      <c r="B33" s="561"/>
      <c r="C33" s="306" t="s">
        <v>290</v>
      </c>
      <c r="D33" s="308">
        <f>'住院各类医保（2015.8）'!U7</f>
        <v>16.45</v>
      </c>
      <c r="E33" s="564"/>
      <c r="F33" s="306" t="s">
        <v>290</v>
      </c>
      <c r="G33" s="308">
        <f>'住院各类医保（2015.8）'!U8</f>
        <v>14.8</v>
      </c>
      <c r="H33" s="564"/>
      <c r="I33" s="306" t="s">
        <v>290</v>
      </c>
      <c r="J33" s="308">
        <f>'住院各类医保（2015.8）'!U9</f>
        <v>48.38</v>
      </c>
      <c r="K33" s="564"/>
      <c r="L33" s="306" t="s">
        <v>290</v>
      </c>
      <c r="M33" s="308">
        <f>'住院各类医保（2015.8）'!U10</f>
        <v>38</v>
      </c>
      <c r="N33" s="561"/>
      <c r="O33" s="306" t="s">
        <v>290</v>
      </c>
      <c r="P33" s="308">
        <f>'住院各类医保（2015.8）'!U13</f>
        <v>11.05</v>
      </c>
      <c r="Q33" s="564"/>
      <c r="R33" s="306" t="s">
        <v>290</v>
      </c>
      <c r="S33" s="309">
        <f>'住院各类医保（2015.8）'!U16</f>
        <v>16.809999999999999</v>
      </c>
    </row>
    <row r="34" spans="2:19" ht="20.100000000000001" customHeight="1">
      <c r="B34" s="561"/>
      <c r="C34" s="306" t="s">
        <v>272</v>
      </c>
      <c r="D34" s="308">
        <f>'住院各类医保（2015.8）'!X7</f>
        <v>16797.900000000001</v>
      </c>
      <c r="E34" s="564"/>
      <c r="F34" s="306" t="s">
        <v>272</v>
      </c>
      <c r="G34" s="308">
        <f>'住院各类医保（2015.8）'!X8</f>
        <v>14205.59</v>
      </c>
      <c r="H34" s="564"/>
      <c r="I34" s="306" t="s">
        <v>272</v>
      </c>
      <c r="J34" s="308">
        <f>'住院各类医保（2015.8）'!X9</f>
        <v>52161.26</v>
      </c>
      <c r="K34" s="564"/>
      <c r="L34" s="306" t="s">
        <v>272</v>
      </c>
      <c r="M34" s="308">
        <f>'住院各类医保（2015.8）'!X10</f>
        <v>34662.19</v>
      </c>
      <c r="N34" s="561"/>
      <c r="O34" s="306" t="s">
        <v>272</v>
      </c>
      <c r="P34" s="308">
        <f>'住院各类医保（2015.8）'!X13</f>
        <v>12066.11</v>
      </c>
      <c r="Q34" s="564"/>
      <c r="R34" s="306" t="s">
        <v>272</v>
      </c>
      <c r="S34" s="309">
        <f>'住院各类医保（2015.8）'!X16</f>
        <v>16964.36</v>
      </c>
    </row>
    <row r="35" spans="2:19" ht="20.100000000000001" customHeight="1">
      <c r="B35" s="561"/>
      <c r="C35" s="306" t="s">
        <v>240</v>
      </c>
      <c r="D35" s="308"/>
      <c r="E35" s="564"/>
      <c r="F35" s="306" t="s">
        <v>240</v>
      </c>
      <c r="G35" s="308">
        <f>'住院各类医保（2015.8）'!Z8</f>
        <v>95812.4</v>
      </c>
      <c r="H35" s="564"/>
      <c r="I35" s="306" t="s">
        <v>240</v>
      </c>
      <c r="J35" s="308">
        <f>'住院各类医保（2015.8）'!Z9</f>
        <v>148961.04999999999</v>
      </c>
      <c r="K35" s="564"/>
      <c r="L35" s="306" t="s">
        <v>240</v>
      </c>
      <c r="M35" s="308">
        <f>'住院各类医保（2015.8）'!Z10</f>
        <v>0</v>
      </c>
      <c r="N35" s="561"/>
      <c r="O35" s="306" t="s">
        <v>240</v>
      </c>
      <c r="P35" s="308"/>
      <c r="Q35" s="564"/>
      <c r="R35" s="306" t="s">
        <v>240</v>
      </c>
      <c r="S35" s="309">
        <f>'住院各类医保（2015.8）'!Z16</f>
        <v>81040.800000000003</v>
      </c>
    </row>
    <row r="36" spans="2:19" ht="20.100000000000001" customHeight="1">
      <c r="B36" s="561"/>
      <c r="C36" s="306" t="s">
        <v>273</v>
      </c>
      <c r="D36" s="310"/>
      <c r="E36" s="564"/>
      <c r="F36" s="306" t="s">
        <v>273</v>
      </c>
      <c r="G36" s="502">
        <f>'住院各类医保（2015.8）'!AA8</f>
        <v>7.8238771055744172E-2</v>
      </c>
      <c r="H36" s="564"/>
      <c r="I36" s="306" t="s">
        <v>273</v>
      </c>
      <c r="J36" s="310">
        <f>'住院各类医保（2015.8）'!AA9</f>
        <v>6.7288605162490314E-2</v>
      </c>
      <c r="K36" s="564"/>
      <c r="L36" s="306" t="s">
        <v>273</v>
      </c>
      <c r="M36" s="310">
        <f>'住院各类医保（2015.8）'!AA10</f>
        <v>0</v>
      </c>
      <c r="N36" s="561"/>
      <c r="O36" s="306" t="s">
        <v>273</v>
      </c>
      <c r="P36" s="310"/>
      <c r="Q36" s="564"/>
      <c r="R36" s="306" t="s">
        <v>273</v>
      </c>
      <c r="S36" s="295">
        <f>'住院各类医保（2015.8）'!AA16</f>
        <v>0.1202284579256179</v>
      </c>
    </row>
    <row r="37" spans="2:19" ht="20.100000000000001" customHeight="1">
      <c r="B37" s="561"/>
      <c r="C37" s="306" t="s">
        <v>241</v>
      </c>
      <c r="D37" s="308"/>
      <c r="E37" s="564"/>
      <c r="F37" s="306" t="s">
        <v>241</v>
      </c>
      <c r="G37" s="308">
        <f>'住院各类医保（2015.8）'!AB8</f>
        <v>93446.45</v>
      </c>
      <c r="H37" s="564"/>
      <c r="I37" s="306" t="s">
        <v>241</v>
      </c>
      <c r="J37" s="308">
        <f>'住院各类医保（2015.8）'!AB9</f>
        <v>184548.58</v>
      </c>
      <c r="K37" s="564"/>
      <c r="L37" s="306" t="s">
        <v>241</v>
      </c>
      <c r="M37" s="308">
        <f>'住院各类医保（2015.8）'!AB10</f>
        <v>8854.42</v>
      </c>
      <c r="N37" s="561"/>
      <c r="O37" s="306" t="s">
        <v>241</v>
      </c>
      <c r="P37" s="308"/>
      <c r="Q37" s="564"/>
      <c r="R37" s="306" t="s">
        <v>241</v>
      </c>
      <c r="S37" s="309">
        <f>'住院各类医保（2015.8）'!AB16</f>
        <v>67620.88</v>
      </c>
    </row>
    <row r="38" spans="2:19" ht="20.100000000000001" customHeight="1" thickBot="1">
      <c r="B38" s="562"/>
      <c r="C38" s="311" t="s">
        <v>274</v>
      </c>
      <c r="D38" s="312"/>
      <c r="E38" s="565"/>
      <c r="F38" s="311" t="s">
        <v>274</v>
      </c>
      <c r="G38" s="312">
        <f>'住院各类医保（2015.8）'!AC8</f>
        <v>7.630677665440011E-2</v>
      </c>
      <c r="H38" s="565"/>
      <c r="I38" s="311" t="s">
        <v>274</v>
      </c>
      <c r="J38" s="312">
        <f>'住院各类医保（2015.8）'!AC9</f>
        <v>8.3364185019629333E-2</v>
      </c>
      <c r="K38" s="565"/>
      <c r="L38" s="311" t="s">
        <v>274</v>
      </c>
      <c r="M38" s="312">
        <f>'住院各类医保（2015.8）'!AC10</f>
        <v>9.5144446359516785E-2</v>
      </c>
      <c r="N38" s="562"/>
      <c r="O38" s="311" t="s">
        <v>274</v>
      </c>
      <c r="P38" s="312"/>
      <c r="Q38" s="565"/>
      <c r="R38" s="311" t="s">
        <v>274</v>
      </c>
      <c r="S38" s="299">
        <f>'住院各类医保（2015.8）'!AC16</f>
        <v>0.10031927283508131</v>
      </c>
    </row>
    <row r="39" spans="2:19" ht="14.25" thickTop="1"/>
    <row r="40" spans="2:19">
      <c r="C40" s="556" t="s">
        <v>349</v>
      </c>
      <c r="D40" s="556"/>
      <c r="E40" s="556"/>
      <c r="F40" s="556"/>
      <c r="G40" s="556"/>
      <c r="H40" s="556"/>
      <c r="I40" s="556"/>
      <c r="J40" s="556"/>
      <c r="K40" s="556"/>
      <c r="L40" s="556"/>
      <c r="M40" s="556"/>
      <c r="N40" s="556"/>
      <c r="O40" s="556"/>
    </row>
    <row r="42" spans="2:19" ht="14.25" customHeight="1"/>
  </sheetData>
  <mergeCells count="120">
    <mergeCell ref="B1:S1"/>
    <mergeCell ref="B2:C2"/>
    <mergeCell ref="E2:F2"/>
    <mergeCell ref="H2:I2"/>
    <mergeCell ref="K2:L2"/>
    <mergeCell ref="N2:O2"/>
    <mergeCell ref="Q2:R2"/>
    <mergeCell ref="B4:C4"/>
    <mergeCell ref="E4:F4"/>
    <mergeCell ref="H4:I4"/>
    <mergeCell ref="K4:L4"/>
    <mergeCell ref="N4:O4"/>
    <mergeCell ref="Q4:R4"/>
    <mergeCell ref="B3:C3"/>
    <mergeCell ref="E3:F3"/>
    <mergeCell ref="H3:I3"/>
    <mergeCell ref="K3:L3"/>
    <mergeCell ref="N3:O3"/>
    <mergeCell ref="Q3:R3"/>
    <mergeCell ref="B6:S6"/>
    <mergeCell ref="B7:C7"/>
    <mergeCell ref="E7:F7"/>
    <mergeCell ref="H7:I7"/>
    <mergeCell ref="K7:L7"/>
    <mergeCell ref="N7:O7"/>
    <mergeCell ref="Q7:R7"/>
    <mergeCell ref="B5:C5"/>
    <mergeCell ref="E5:F5"/>
    <mergeCell ref="H5:I5"/>
    <mergeCell ref="K5:L5"/>
    <mergeCell ref="N5:O5"/>
    <mergeCell ref="Q5:R5"/>
    <mergeCell ref="B9:C9"/>
    <mergeCell ref="E9:F9"/>
    <mergeCell ref="H9:I9"/>
    <mergeCell ref="K9:L9"/>
    <mergeCell ref="N9:O9"/>
    <mergeCell ref="Q9:R9"/>
    <mergeCell ref="B8:C8"/>
    <mergeCell ref="E8:F8"/>
    <mergeCell ref="H8:I8"/>
    <mergeCell ref="K8:L8"/>
    <mergeCell ref="N8:O8"/>
    <mergeCell ref="Q8:R8"/>
    <mergeCell ref="B11:C11"/>
    <mergeCell ref="E11:F11"/>
    <mergeCell ref="H11:I11"/>
    <mergeCell ref="K11:L11"/>
    <mergeCell ref="N11:O11"/>
    <mergeCell ref="Q11:R11"/>
    <mergeCell ref="B10:C10"/>
    <mergeCell ref="E10:F10"/>
    <mergeCell ref="H10:I10"/>
    <mergeCell ref="K10:L10"/>
    <mergeCell ref="N10:O10"/>
    <mergeCell ref="Q10:R10"/>
    <mergeCell ref="B13:S13"/>
    <mergeCell ref="B14:B21"/>
    <mergeCell ref="E14:E21"/>
    <mergeCell ref="H14:H21"/>
    <mergeCell ref="K14:K21"/>
    <mergeCell ref="N14:N21"/>
    <mergeCell ref="Q14:Q21"/>
    <mergeCell ref="B12:C12"/>
    <mergeCell ref="E12:F12"/>
    <mergeCell ref="H12:I12"/>
    <mergeCell ref="K12:L12"/>
    <mergeCell ref="N12:O12"/>
    <mergeCell ref="Q12:R12"/>
    <mergeCell ref="B24:C24"/>
    <mergeCell ref="E24:F24"/>
    <mergeCell ref="H24:I24"/>
    <mergeCell ref="K24:L24"/>
    <mergeCell ref="N24:O24"/>
    <mergeCell ref="Q24:R24"/>
    <mergeCell ref="B22:S22"/>
    <mergeCell ref="B23:C23"/>
    <mergeCell ref="E23:F23"/>
    <mergeCell ref="H23:I23"/>
    <mergeCell ref="K23:L23"/>
    <mergeCell ref="N23:O23"/>
    <mergeCell ref="Q23:R23"/>
    <mergeCell ref="B26:C26"/>
    <mergeCell ref="E26:F26"/>
    <mergeCell ref="H26:I26"/>
    <mergeCell ref="K26:L26"/>
    <mergeCell ref="N26:O26"/>
    <mergeCell ref="Q26:R26"/>
    <mergeCell ref="B25:C25"/>
    <mergeCell ref="E25:F25"/>
    <mergeCell ref="H25:I25"/>
    <mergeCell ref="K25:L25"/>
    <mergeCell ref="N25:O25"/>
    <mergeCell ref="Q25:R25"/>
    <mergeCell ref="B28:C28"/>
    <mergeCell ref="E28:F28"/>
    <mergeCell ref="H28:I28"/>
    <mergeCell ref="K28:L28"/>
    <mergeCell ref="N28:O28"/>
    <mergeCell ref="Q28:R28"/>
    <mergeCell ref="B27:C27"/>
    <mergeCell ref="E27:F27"/>
    <mergeCell ref="H27:I27"/>
    <mergeCell ref="K27:L27"/>
    <mergeCell ref="N27:O27"/>
    <mergeCell ref="Q27:R27"/>
    <mergeCell ref="C40:O40"/>
    <mergeCell ref="B30:S30"/>
    <mergeCell ref="B31:B38"/>
    <mergeCell ref="E31:E38"/>
    <mergeCell ref="H31:H38"/>
    <mergeCell ref="K31:K38"/>
    <mergeCell ref="N31:N38"/>
    <mergeCell ref="Q31:Q38"/>
    <mergeCell ref="B29:C29"/>
    <mergeCell ref="E29:F29"/>
    <mergeCell ref="H29:I29"/>
    <mergeCell ref="K29:L29"/>
    <mergeCell ref="N29:O29"/>
    <mergeCell ref="Q29:R29"/>
  </mergeCells>
  <phoneticPr fontId="3"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10.xml><?xml version="1.0" encoding="utf-8"?>
<worksheet xmlns="http://schemas.openxmlformats.org/spreadsheetml/2006/main" xmlns:r="http://schemas.openxmlformats.org/officeDocument/2006/relationships">
  <sheetPr>
    <tabColor theme="3" tint="0.39997558519241921"/>
  </sheetPr>
  <dimension ref="B1:W22"/>
  <sheetViews>
    <sheetView workbookViewId="0">
      <pane xSplit="2" ySplit="5" topLeftCell="L6" activePane="bottomRight" state="frozen"/>
      <selection activeCell="E21" sqref="E21"/>
      <selection pane="topRight" activeCell="E21" sqref="E21"/>
      <selection pane="bottomLeft" activeCell="E21" sqref="E21"/>
      <selection pane="bottomRight" activeCell="F6" sqref="F6"/>
    </sheetView>
  </sheetViews>
  <sheetFormatPr defaultRowHeight="13.5"/>
  <cols>
    <col min="1" max="1" width="1.875" customWidth="1"/>
    <col min="2" max="2" width="18.125" customWidth="1"/>
    <col min="3" max="3" width="17.375" customWidth="1"/>
    <col min="4" max="4" width="9.375" customWidth="1"/>
    <col min="5" max="5" width="9.125" customWidth="1"/>
    <col min="6" max="6" width="17.625" customWidth="1"/>
    <col min="7" max="7" width="9.375" customWidth="1"/>
    <col min="8" max="8" width="9.5" customWidth="1"/>
    <col min="9" max="9" width="9.125" customWidth="1"/>
    <col min="10" max="10" width="11.25" customWidth="1"/>
    <col min="11" max="11" width="9.875" customWidth="1"/>
    <col min="12" max="12" width="16" customWidth="1"/>
    <col min="13" max="13" width="9.5" customWidth="1"/>
    <col min="14" max="14" width="9.875" customWidth="1"/>
    <col min="16" max="16" width="10.375" customWidth="1"/>
    <col min="17" max="17" width="9.25" customWidth="1"/>
    <col min="18" max="18" width="12.75" customWidth="1"/>
    <col min="19" max="19" width="11.5" customWidth="1"/>
    <col min="20" max="20" width="16.125" customWidth="1"/>
    <col min="21" max="21" width="9.625" customWidth="1"/>
    <col min="22" max="22" width="16" customWidth="1"/>
    <col min="23" max="23" width="9.25" customWidth="1"/>
  </cols>
  <sheetData>
    <row r="1" spans="2:23" ht="24.95" customHeight="1">
      <c r="B1" s="611" t="s">
        <v>128</v>
      </c>
      <c r="C1" s="611"/>
      <c r="D1" s="611"/>
      <c r="E1" s="611"/>
      <c r="F1" s="611"/>
      <c r="G1" s="611"/>
      <c r="H1" s="611"/>
      <c r="I1" s="611"/>
      <c r="J1" s="611"/>
      <c r="K1" s="611"/>
      <c r="L1" s="611"/>
      <c r="M1" s="611"/>
      <c r="N1" s="611"/>
      <c r="O1" s="611"/>
      <c r="P1" s="611"/>
      <c r="Q1" s="611"/>
      <c r="R1" s="611"/>
      <c r="S1" s="611"/>
      <c r="T1" s="611"/>
      <c r="U1" s="611"/>
      <c r="V1" s="611"/>
      <c r="W1" s="611"/>
    </row>
    <row r="2" spans="2:23" ht="23.45" customHeight="1">
      <c r="B2" s="611"/>
      <c r="C2" s="611"/>
      <c r="D2" s="611"/>
      <c r="E2" s="611"/>
      <c r="F2" s="611"/>
      <c r="G2" s="611"/>
      <c r="H2" s="611"/>
      <c r="I2" s="611"/>
      <c r="J2" s="611"/>
      <c r="K2" s="611"/>
      <c r="L2" s="611"/>
      <c r="M2" s="611"/>
      <c r="N2" s="611"/>
      <c r="O2" s="611"/>
      <c r="P2" s="611"/>
      <c r="Q2" s="611"/>
      <c r="R2" s="611"/>
      <c r="S2" s="611"/>
      <c r="T2" s="611"/>
      <c r="U2" s="611"/>
      <c r="V2" s="611"/>
      <c r="W2" s="611"/>
    </row>
    <row r="3" spans="2:23" ht="6" customHeight="1"/>
    <row r="4" spans="2:23" ht="33" customHeight="1">
      <c r="B4" s="629"/>
      <c r="C4" s="615" t="s">
        <v>129</v>
      </c>
      <c r="D4" s="616"/>
      <c r="E4" s="616"/>
      <c r="F4" s="617" t="s">
        <v>130</v>
      </c>
      <c r="G4" s="617"/>
      <c r="H4" s="617"/>
      <c r="I4" s="616" t="s">
        <v>131</v>
      </c>
      <c r="J4" s="616"/>
      <c r="K4" s="616"/>
      <c r="L4" s="617" t="s">
        <v>132</v>
      </c>
      <c r="M4" s="617"/>
      <c r="N4" s="617"/>
      <c r="O4" s="633" t="s">
        <v>133</v>
      </c>
      <c r="P4" s="634"/>
      <c r="Q4" s="635"/>
      <c r="R4" s="627" t="s">
        <v>134</v>
      </c>
      <c r="S4" s="627" t="s">
        <v>135</v>
      </c>
      <c r="T4" s="616" t="s">
        <v>136</v>
      </c>
      <c r="U4" s="616"/>
      <c r="V4" s="636" t="s">
        <v>137</v>
      </c>
      <c r="W4" s="636"/>
    </row>
    <row r="5" spans="2:23" ht="20.45" customHeight="1" thickBot="1">
      <c r="B5" s="630"/>
      <c r="C5" s="147" t="s">
        <v>138</v>
      </c>
      <c r="D5" s="148" t="s">
        <v>139</v>
      </c>
      <c r="E5" s="148" t="s">
        <v>140</v>
      </c>
      <c r="F5" s="149" t="s">
        <v>138</v>
      </c>
      <c r="G5" s="150" t="s">
        <v>139</v>
      </c>
      <c r="H5" s="150" t="s">
        <v>140</v>
      </c>
      <c r="I5" s="148"/>
      <c r="J5" s="148" t="s">
        <v>139</v>
      </c>
      <c r="K5" s="148" t="s">
        <v>140</v>
      </c>
      <c r="L5" s="149" t="s">
        <v>138</v>
      </c>
      <c r="M5" s="150" t="s">
        <v>139</v>
      </c>
      <c r="N5" s="150" t="s">
        <v>140</v>
      </c>
      <c r="O5" s="151"/>
      <c r="P5" s="148" t="s">
        <v>139</v>
      </c>
      <c r="Q5" s="148" t="s">
        <v>140</v>
      </c>
      <c r="R5" s="639"/>
      <c r="S5" s="639"/>
      <c r="T5" s="148" t="s">
        <v>138</v>
      </c>
      <c r="U5" s="148" t="s">
        <v>141</v>
      </c>
      <c r="V5" s="149" t="s">
        <v>138</v>
      </c>
      <c r="W5" s="149" t="s">
        <v>141</v>
      </c>
    </row>
    <row r="6" spans="2:23" s="330" customFormat="1" ht="20.45" customHeight="1" thickTop="1">
      <c r="B6" s="181" t="s">
        <v>149</v>
      </c>
      <c r="C6" s="153">
        <f>SUM(C7:C18)</f>
        <v>11725103.739999996</v>
      </c>
      <c r="D6" s="183"/>
      <c r="E6" s="183"/>
      <c r="F6" s="393">
        <f>SUM(F7:F18)</f>
        <v>5795131.2400000002</v>
      </c>
      <c r="G6" s="184"/>
      <c r="H6" s="184"/>
      <c r="I6" s="183">
        <f t="shared" ref="I6:I18" si="0">F6/C6</f>
        <v>0.49424989053444418</v>
      </c>
      <c r="J6" s="183"/>
      <c r="K6" s="183"/>
      <c r="L6" s="393">
        <f>SUM(L7:L18)</f>
        <v>5929972.5000000009</v>
      </c>
      <c r="M6" s="184"/>
      <c r="N6" s="184"/>
      <c r="O6" s="188">
        <v>28.38</v>
      </c>
      <c r="P6" s="183"/>
      <c r="Q6" s="183"/>
      <c r="R6" s="327">
        <v>26018.01</v>
      </c>
      <c r="S6" s="328">
        <v>916.89</v>
      </c>
      <c r="T6" s="188">
        <f>SUM(T7:T18)</f>
        <v>264905.2</v>
      </c>
      <c r="U6" s="183">
        <f t="shared" ref="U6:U18" si="1">T6/L6</f>
        <v>4.4672247636898817E-2</v>
      </c>
      <c r="V6" s="329">
        <f>SUM(V7:V18)</f>
        <v>494304.43</v>
      </c>
      <c r="W6" s="371">
        <f t="shared" ref="W6:W18" si="2">V6/L6</f>
        <v>8.3356951486705869E-2</v>
      </c>
    </row>
    <row r="7" spans="2:23" ht="21.6" customHeight="1">
      <c r="B7" s="193" t="s">
        <v>142</v>
      </c>
      <c r="C7" s="372">
        <v>1445947.05</v>
      </c>
      <c r="D7" s="318"/>
      <c r="E7" s="318"/>
      <c r="F7" s="394">
        <v>757559.77</v>
      </c>
      <c r="G7" s="319"/>
      <c r="H7" s="319"/>
      <c r="I7" s="318">
        <f t="shared" si="0"/>
        <v>0.52391944089515585</v>
      </c>
      <c r="J7" s="318"/>
      <c r="K7" s="318"/>
      <c r="L7" s="394">
        <v>688387.28</v>
      </c>
      <c r="M7" s="319"/>
      <c r="N7" s="319"/>
      <c r="O7" s="317">
        <v>28.22</v>
      </c>
      <c r="P7" s="318"/>
      <c r="Q7" s="318"/>
      <c r="R7" s="320">
        <v>23663.47</v>
      </c>
      <c r="S7" s="321">
        <v>838.61</v>
      </c>
      <c r="T7" s="317">
        <v>0</v>
      </c>
      <c r="U7" s="318">
        <f t="shared" si="1"/>
        <v>0</v>
      </c>
      <c r="V7" s="396">
        <v>70673.03</v>
      </c>
      <c r="W7" s="161">
        <f t="shared" si="2"/>
        <v>0.10266463668532631</v>
      </c>
    </row>
    <row r="8" spans="2:23" ht="21.6" customHeight="1">
      <c r="B8" s="200" t="s">
        <v>23</v>
      </c>
      <c r="C8" s="155">
        <v>1671455.29</v>
      </c>
      <c r="D8" s="32"/>
      <c r="E8" s="32"/>
      <c r="F8" s="394">
        <v>776768.55</v>
      </c>
      <c r="G8" s="156"/>
      <c r="H8" s="156"/>
      <c r="I8" s="32">
        <f t="shared" si="0"/>
        <v>0.4647258916509816</v>
      </c>
      <c r="J8" s="32"/>
      <c r="K8" s="32"/>
      <c r="L8" s="394">
        <v>894686.74</v>
      </c>
      <c r="M8" s="156"/>
      <c r="N8" s="156"/>
      <c r="O8" s="157">
        <v>23.8</v>
      </c>
      <c r="P8" s="32"/>
      <c r="Q8" s="32"/>
      <c r="R8" s="158">
        <v>22878.99</v>
      </c>
      <c r="S8" s="159">
        <v>961.11</v>
      </c>
      <c r="T8" s="157">
        <v>59433</v>
      </c>
      <c r="U8" s="32">
        <f t="shared" si="1"/>
        <v>6.642883742750004E-2</v>
      </c>
      <c r="V8" s="397">
        <v>50896.24</v>
      </c>
      <c r="W8" s="161">
        <f t="shared" si="2"/>
        <v>5.6887218424629828E-2</v>
      </c>
    </row>
    <row r="9" spans="2:23" ht="21.6" customHeight="1">
      <c r="B9" s="200" t="s">
        <v>143</v>
      </c>
      <c r="C9" s="155">
        <v>1494623.05</v>
      </c>
      <c r="D9" s="32"/>
      <c r="E9" s="32"/>
      <c r="F9" s="395">
        <v>731673.01</v>
      </c>
      <c r="G9" s="156"/>
      <c r="H9" s="156"/>
      <c r="I9" s="32">
        <f t="shared" si="0"/>
        <v>0.48953681665755122</v>
      </c>
      <c r="J9" s="32"/>
      <c r="K9" s="32"/>
      <c r="L9" s="395">
        <v>762950.04</v>
      </c>
      <c r="M9" s="156"/>
      <c r="N9" s="156"/>
      <c r="O9" s="157">
        <v>27.07</v>
      </c>
      <c r="P9" s="32"/>
      <c r="Q9" s="32"/>
      <c r="R9" s="163">
        <v>20997.86</v>
      </c>
      <c r="S9" s="164">
        <v>775.82</v>
      </c>
      <c r="T9" s="157">
        <v>4540</v>
      </c>
      <c r="U9" s="32">
        <f t="shared" si="1"/>
        <v>5.9505862271139005E-3</v>
      </c>
      <c r="V9" s="398">
        <v>59858.01</v>
      </c>
      <c r="W9" s="166">
        <f t="shared" si="2"/>
        <v>7.8456002178071846E-2</v>
      </c>
    </row>
    <row r="10" spans="2:23" ht="21.6" customHeight="1">
      <c r="B10" s="200" t="s">
        <v>24</v>
      </c>
      <c r="C10" s="155">
        <v>2136163.64</v>
      </c>
      <c r="D10" s="32"/>
      <c r="E10" s="32"/>
      <c r="F10" s="395">
        <v>1152981.58</v>
      </c>
      <c r="G10" s="156"/>
      <c r="H10" s="156"/>
      <c r="I10" s="32">
        <f t="shared" si="0"/>
        <v>0.53974403384190173</v>
      </c>
      <c r="J10" s="32"/>
      <c r="K10" s="32"/>
      <c r="L10" s="395">
        <v>983182.06</v>
      </c>
      <c r="M10" s="156"/>
      <c r="N10" s="156"/>
      <c r="O10" s="157">
        <v>36.340000000000003</v>
      </c>
      <c r="P10" s="32"/>
      <c r="Q10" s="32"/>
      <c r="R10" s="163">
        <v>33706.400000000001</v>
      </c>
      <c r="S10" s="164">
        <v>927.42</v>
      </c>
      <c r="T10" s="157">
        <v>0</v>
      </c>
      <c r="U10" s="32">
        <f t="shared" si="1"/>
        <v>0</v>
      </c>
      <c r="V10" s="399">
        <v>80755</v>
      </c>
      <c r="W10" s="166">
        <f t="shared" si="2"/>
        <v>8.2136364449123492E-2</v>
      </c>
    </row>
    <row r="11" spans="2:23" ht="21.6" customHeight="1">
      <c r="B11" s="200" t="s">
        <v>144</v>
      </c>
      <c r="C11" s="155">
        <v>1600686.64</v>
      </c>
      <c r="D11" s="32"/>
      <c r="E11" s="32"/>
      <c r="F11" s="395">
        <v>905763.29</v>
      </c>
      <c r="G11" s="156"/>
      <c r="H11" s="156"/>
      <c r="I11" s="32">
        <f t="shared" si="0"/>
        <v>0.56585921776669545</v>
      </c>
      <c r="J11" s="32"/>
      <c r="K11" s="32"/>
      <c r="L11" s="395">
        <v>694923.35</v>
      </c>
      <c r="M11" s="156"/>
      <c r="N11" s="156"/>
      <c r="O11" s="157">
        <v>41.63</v>
      </c>
      <c r="P11" s="32"/>
      <c r="Q11" s="32"/>
      <c r="R11" s="163">
        <v>34988.120000000003</v>
      </c>
      <c r="S11" s="164">
        <v>840.56</v>
      </c>
      <c r="T11" s="157">
        <v>52617</v>
      </c>
      <c r="U11" s="32">
        <f t="shared" si="1"/>
        <v>7.5716264246984938E-2</v>
      </c>
      <c r="V11" s="400">
        <v>73758.350000000006</v>
      </c>
      <c r="W11" s="166">
        <f t="shared" si="2"/>
        <v>0.1061388281167988</v>
      </c>
    </row>
    <row r="12" spans="2:23" ht="21.6" customHeight="1">
      <c r="B12" s="200" t="s">
        <v>145</v>
      </c>
      <c r="C12" s="155">
        <v>1416550.11</v>
      </c>
      <c r="D12" s="32"/>
      <c r="E12" s="32"/>
      <c r="F12" s="395">
        <v>628285.31000000006</v>
      </c>
      <c r="G12" s="156"/>
      <c r="H12" s="156"/>
      <c r="I12" s="32">
        <f t="shared" si="0"/>
        <v>0.44353200466731107</v>
      </c>
      <c r="J12" s="32"/>
      <c r="K12" s="32"/>
      <c r="L12" s="395">
        <v>788264.8</v>
      </c>
      <c r="M12" s="156"/>
      <c r="N12" s="156"/>
      <c r="O12" s="157">
        <v>16.39</v>
      </c>
      <c r="P12" s="32"/>
      <c r="Q12" s="32"/>
      <c r="R12" s="163">
        <v>82073.64</v>
      </c>
      <c r="S12" s="164">
        <v>5007.88</v>
      </c>
      <c r="T12" s="157">
        <v>80135</v>
      </c>
      <c r="U12" s="32">
        <f t="shared" si="1"/>
        <v>0.10166000054803918</v>
      </c>
      <c r="V12" s="401">
        <v>99920.3</v>
      </c>
      <c r="W12" s="166">
        <f t="shared" si="2"/>
        <v>0.12675981472215936</v>
      </c>
    </row>
    <row r="13" spans="2:23" ht="21.6" customHeight="1">
      <c r="B13" s="200" t="s">
        <v>25</v>
      </c>
      <c r="C13" s="155">
        <v>1181982.25</v>
      </c>
      <c r="D13" s="32"/>
      <c r="E13" s="32"/>
      <c r="F13" s="395">
        <v>502984.02</v>
      </c>
      <c r="G13" s="156"/>
      <c r="H13" s="156"/>
      <c r="I13" s="32">
        <f t="shared" si="0"/>
        <v>0.42554278628126607</v>
      </c>
      <c r="J13" s="32"/>
      <c r="K13" s="32"/>
      <c r="L13" s="395">
        <v>678998.23</v>
      </c>
      <c r="M13" s="156"/>
      <c r="N13" s="156"/>
      <c r="O13" s="157">
        <v>34.01</v>
      </c>
      <c r="P13" s="32"/>
      <c r="Q13" s="32"/>
      <c r="R13" s="163">
        <v>23395.75</v>
      </c>
      <c r="S13" s="164">
        <v>687.84</v>
      </c>
      <c r="T13" s="157">
        <v>0</v>
      </c>
      <c r="U13" s="32">
        <f t="shared" si="1"/>
        <v>0</v>
      </c>
      <c r="V13" s="402">
        <v>34763.230000000003</v>
      </c>
      <c r="W13" s="166">
        <f t="shared" si="2"/>
        <v>5.1197821237324879E-2</v>
      </c>
    </row>
    <row r="14" spans="2:23" ht="21.6" customHeight="1">
      <c r="B14" s="200" t="s">
        <v>146</v>
      </c>
      <c r="C14" s="155">
        <v>154398.60999999999</v>
      </c>
      <c r="D14" s="32"/>
      <c r="E14" s="32"/>
      <c r="F14" s="395">
        <v>60854.41</v>
      </c>
      <c r="G14" s="156"/>
      <c r="H14" s="156"/>
      <c r="I14" s="32">
        <f t="shared" si="0"/>
        <v>0.39413832805878246</v>
      </c>
      <c r="J14" s="32"/>
      <c r="K14" s="32"/>
      <c r="L14" s="395">
        <v>93544.2</v>
      </c>
      <c r="M14" s="156"/>
      <c r="N14" s="156"/>
      <c r="O14" s="157">
        <v>8.1199999999999992</v>
      </c>
      <c r="P14" s="32"/>
      <c r="Q14" s="32"/>
      <c r="R14" s="163">
        <v>6834.91</v>
      </c>
      <c r="S14" s="164">
        <v>842.22</v>
      </c>
      <c r="T14" s="157">
        <v>520</v>
      </c>
      <c r="U14" s="32">
        <f t="shared" si="1"/>
        <v>5.5588694969864513E-3</v>
      </c>
      <c r="V14" s="403">
        <v>9370.2000000000007</v>
      </c>
      <c r="W14" s="166">
        <f t="shared" si="2"/>
        <v>0.10016869030896626</v>
      </c>
    </row>
    <row r="15" spans="2:23" ht="21.6" customHeight="1">
      <c r="B15" s="200" t="s">
        <v>26</v>
      </c>
      <c r="C15" s="155">
        <v>100906.59</v>
      </c>
      <c r="D15" s="32"/>
      <c r="E15" s="32"/>
      <c r="F15" s="395">
        <v>7214.44</v>
      </c>
      <c r="G15" s="156"/>
      <c r="H15" s="156"/>
      <c r="I15" s="32">
        <f t="shared" si="0"/>
        <v>7.1496222397367706E-2</v>
      </c>
      <c r="J15" s="32"/>
      <c r="K15" s="32"/>
      <c r="L15" s="395">
        <v>93692.15</v>
      </c>
      <c r="M15" s="156"/>
      <c r="N15" s="156"/>
      <c r="O15" s="157">
        <v>7.63</v>
      </c>
      <c r="P15" s="32"/>
      <c r="Q15" s="32"/>
      <c r="R15" s="163">
        <v>11706.77</v>
      </c>
      <c r="S15" s="164">
        <v>1535.31</v>
      </c>
      <c r="T15" s="157">
        <v>50465.2</v>
      </c>
      <c r="U15" s="32">
        <f t="shared" si="1"/>
        <v>0.53862783594997021</v>
      </c>
      <c r="V15" s="404">
        <v>967.95</v>
      </c>
      <c r="W15" s="166">
        <f t="shared" si="2"/>
        <v>1.0331175023734648E-2</v>
      </c>
    </row>
    <row r="16" spans="2:23" ht="21.6" customHeight="1">
      <c r="B16" s="200" t="s">
        <v>147</v>
      </c>
      <c r="C16" s="155">
        <v>274778.7</v>
      </c>
      <c r="D16" s="32"/>
      <c r="E16" s="32"/>
      <c r="F16" s="395">
        <v>148450.03</v>
      </c>
      <c r="G16" s="156"/>
      <c r="H16" s="156"/>
      <c r="I16" s="32">
        <f t="shared" si="0"/>
        <v>0.54025304727040335</v>
      </c>
      <c r="J16" s="32"/>
      <c r="K16" s="32"/>
      <c r="L16" s="395">
        <v>126328.67</v>
      </c>
      <c r="M16" s="156"/>
      <c r="N16" s="156"/>
      <c r="O16" s="157">
        <v>16.059999999999999</v>
      </c>
      <c r="P16" s="32"/>
      <c r="Q16" s="32"/>
      <c r="R16" s="163">
        <v>15921.66</v>
      </c>
      <c r="S16" s="164">
        <v>991.46</v>
      </c>
      <c r="T16" s="157">
        <v>17195</v>
      </c>
      <c r="U16" s="32">
        <f t="shared" si="1"/>
        <v>0.13611320375651861</v>
      </c>
      <c r="V16" s="405">
        <v>8228.17</v>
      </c>
      <c r="W16" s="166">
        <f t="shared" si="2"/>
        <v>6.5133037496555607E-2</v>
      </c>
    </row>
    <row r="17" spans="2:23" ht="21.6" customHeight="1">
      <c r="B17" s="200" t="s">
        <v>148</v>
      </c>
      <c r="C17" s="155">
        <v>1994.94</v>
      </c>
      <c r="D17" s="32"/>
      <c r="E17" s="32"/>
      <c r="F17" s="395">
        <v>219.54</v>
      </c>
      <c r="G17" s="156"/>
      <c r="H17" s="156"/>
      <c r="I17" s="32">
        <f t="shared" si="0"/>
        <v>0.11004842250894763</v>
      </c>
      <c r="J17" s="32"/>
      <c r="K17" s="32"/>
      <c r="L17" s="395">
        <v>1775.4</v>
      </c>
      <c r="M17" s="156"/>
      <c r="N17" s="156"/>
      <c r="O17" s="157">
        <v>15</v>
      </c>
      <c r="P17" s="32"/>
      <c r="Q17" s="32"/>
      <c r="R17" s="163">
        <v>4047.5</v>
      </c>
      <c r="S17" s="164">
        <v>269.83</v>
      </c>
      <c r="T17" s="157">
        <v>0</v>
      </c>
      <c r="U17" s="32">
        <f t="shared" si="1"/>
        <v>0</v>
      </c>
      <c r="V17" s="406">
        <v>0.4</v>
      </c>
      <c r="W17" s="166">
        <f t="shared" si="2"/>
        <v>2.2530134054297624E-4</v>
      </c>
    </row>
    <row r="18" spans="2:23" s="331" customFormat="1" ht="21.6" customHeight="1">
      <c r="B18" s="200" t="s">
        <v>306</v>
      </c>
      <c r="C18" s="155">
        <v>245616.87</v>
      </c>
      <c r="D18" s="35"/>
      <c r="E18" s="35"/>
      <c r="F18" s="322">
        <v>122377.29</v>
      </c>
      <c r="G18" s="323"/>
      <c r="H18" s="323"/>
      <c r="I18" s="35">
        <f t="shared" si="0"/>
        <v>0.49824464418913894</v>
      </c>
      <c r="J18" s="35"/>
      <c r="K18" s="35"/>
      <c r="L18" s="322">
        <v>123239.58</v>
      </c>
      <c r="M18" s="323"/>
      <c r="N18" s="323"/>
      <c r="O18" s="324">
        <v>12.57</v>
      </c>
      <c r="P18" s="35"/>
      <c r="Q18" s="35"/>
      <c r="R18" s="325">
        <v>12843.47</v>
      </c>
      <c r="S18" s="326">
        <v>1021.64</v>
      </c>
      <c r="T18" s="324">
        <v>0</v>
      </c>
      <c r="U18" s="35">
        <f t="shared" si="1"/>
        <v>0</v>
      </c>
      <c r="V18" s="406">
        <v>5113.55</v>
      </c>
      <c r="W18" s="323">
        <f t="shared" si="2"/>
        <v>4.1492757440426201E-2</v>
      </c>
    </row>
    <row r="19" spans="2:23" ht="21.6" customHeight="1"/>
    <row r="22" spans="2:23">
      <c r="J22" s="171"/>
    </row>
  </sheetData>
  <mergeCells count="11">
    <mergeCell ref="L4:N4"/>
    <mergeCell ref="O4:Q4"/>
    <mergeCell ref="R4:R5"/>
    <mergeCell ref="S4:S5"/>
    <mergeCell ref="B1:W2"/>
    <mergeCell ref="T4:U4"/>
    <mergeCell ref="V4:W4"/>
    <mergeCell ref="B4:B5"/>
    <mergeCell ref="C4:E4"/>
    <mergeCell ref="F4:H4"/>
    <mergeCell ref="I4:K4"/>
  </mergeCells>
  <phoneticPr fontId="2" type="noConversion"/>
  <pageMargins left="0.7" right="0.7" top="0.75" bottom="0.75" header="0.3" footer="0.3"/>
  <pageSetup paperSize="9" orientation="portrait" horizontalDpi="200" verticalDpi="200" r:id="rId1"/>
  <headerFooter alignWithMargins="0"/>
  <ignoredErrors>
    <ignoredError sqref="U6" formula="1"/>
  </ignoredErrors>
</worksheet>
</file>

<file path=xl/worksheets/sheet11.xml><?xml version="1.0" encoding="utf-8"?>
<worksheet xmlns="http://schemas.openxmlformats.org/spreadsheetml/2006/main" xmlns:r="http://schemas.openxmlformats.org/officeDocument/2006/relationships">
  <sheetPr>
    <tabColor theme="2" tint="-0.499984740745262"/>
  </sheetPr>
  <dimension ref="B1:X25"/>
  <sheetViews>
    <sheetView workbookViewId="0">
      <pane xSplit="2" ySplit="6" topLeftCell="C7" activePane="bottomRight" state="frozen"/>
      <selection pane="topRight" activeCell="C1" sqref="C1"/>
      <selection pane="bottomLeft" activeCell="A7" sqref="A7"/>
      <selection pane="bottomRight" activeCell="E12" sqref="E12"/>
    </sheetView>
  </sheetViews>
  <sheetFormatPr defaultRowHeight="13.5"/>
  <cols>
    <col min="1" max="1" width="1.875" customWidth="1"/>
    <col min="2" max="2" width="17.125" customWidth="1"/>
    <col min="3" max="3" width="15.625" style="330" customWidth="1"/>
    <col min="4" max="4" width="12.375" customWidth="1"/>
    <col min="5" max="5" width="12" customWidth="1"/>
    <col min="6" max="6" width="11.625" customWidth="1"/>
    <col min="7" max="7" width="11.5" customWidth="1"/>
    <col min="8" max="8" width="12.5" customWidth="1"/>
    <col min="9" max="9" width="12.875" customWidth="1"/>
    <col min="10" max="10" width="10.5" bestFit="1" customWidth="1"/>
    <col min="11" max="11" width="13.375" customWidth="1"/>
    <col min="12" max="12" width="15.625" customWidth="1"/>
    <col min="13" max="13" width="10.25" customWidth="1"/>
    <col min="14" max="15" width="10.75" customWidth="1"/>
    <col min="16" max="17" width="8.5" bestFit="1" customWidth="1"/>
    <col min="18" max="18" width="14.625" customWidth="1"/>
    <col min="19" max="19" width="11.5" customWidth="1"/>
    <col min="20" max="20" width="11.625" customWidth="1"/>
    <col min="21" max="21" width="12.875" customWidth="1"/>
    <col min="22" max="22" width="8.5" bestFit="1" customWidth="1"/>
    <col min="23" max="23" width="13.375" customWidth="1"/>
    <col min="24" max="24" width="8.5" bestFit="1" customWidth="1"/>
  </cols>
  <sheetData>
    <row r="1" spans="2:24">
      <c r="B1" s="611" t="s">
        <v>42</v>
      </c>
      <c r="C1" s="611"/>
      <c r="D1" s="611"/>
      <c r="E1" s="611"/>
      <c r="F1" s="611"/>
      <c r="G1" s="611"/>
      <c r="H1" s="611"/>
      <c r="I1" s="611"/>
      <c r="J1" s="611"/>
      <c r="K1" s="611"/>
      <c r="L1" s="611"/>
      <c r="M1" s="611"/>
      <c r="N1" s="611"/>
      <c r="O1" s="611"/>
      <c r="P1" s="611"/>
      <c r="Q1" s="611"/>
      <c r="R1" s="611"/>
      <c r="S1" s="611"/>
      <c r="T1" s="611"/>
      <c r="U1" s="611"/>
      <c r="V1" s="611"/>
      <c r="W1" s="611"/>
      <c r="X1" s="611"/>
    </row>
    <row r="2" spans="2:24" ht="48.95" customHeight="1">
      <c r="B2" s="611"/>
      <c r="C2" s="611"/>
      <c r="D2" s="611"/>
      <c r="E2" s="611"/>
      <c r="F2" s="611"/>
      <c r="G2" s="611"/>
      <c r="H2" s="611"/>
      <c r="I2" s="611"/>
      <c r="J2" s="611"/>
      <c r="K2" s="611"/>
      <c r="L2" s="611"/>
      <c r="M2" s="611"/>
      <c r="N2" s="611"/>
      <c r="O2" s="611"/>
      <c r="P2" s="611"/>
      <c r="Q2" s="611"/>
      <c r="R2" s="611"/>
      <c r="S2" s="611"/>
      <c r="T2" s="611"/>
      <c r="U2" s="611"/>
      <c r="V2" s="611"/>
      <c r="W2" s="611"/>
      <c r="X2" s="611"/>
    </row>
    <row r="3" spans="2:24" ht="9.9499999999999993" customHeight="1"/>
    <row r="4" spans="2:24" ht="27" customHeight="1">
      <c r="B4" s="618"/>
      <c r="C4" s="624" t="s">
        <v>0</v>
      </c>
      <c r="D4" s="616"/>
      <c r="E4" s="616"/>
      <c r="F4" s="625" t="s">
        <v>27</v>
      </c>
      <c r="G4" s="632"/>
      <c r="H4" s="626"/>
      <c r="I4" s="623" t="s">
        <v>29</v>
      </c>
      <c r="J4" s="631"/>
      <c r="K4" s="631"/>
      <c r="L4" s="617" t="s">
        <v>18</v>
      </c>
      <c r="M4" s="617"/>
      <c r="N4" s="617"/>
      <c r="O4" s="616" t="s">
        <v>3</v>
      </c>
      <c r="P4" s="616"/>
      <c r="Q4" s="616"/>
      <c r="R4" s="617" t="s">
        <v>19</v>
      </c>
      <c r="S4" s="617"/>
      <c r="T4" s="617"/>
      <c r="U4" s="613" t="s">
        <v>15</v>
      </c>
      <c r="V4" s="613"/>
      <c r="W4" s="614" t="s">
        <v>16</v>
      </c>
      <c r="X4" s="614"/>
    </row>
    <row r="5" spans="2:24" ht="18" customHeight="1" thickBot="1">
      <c r="B5" s="619"/>
      <c r="C5" s="545" t="s">
        <v>329</v>
      </c>
      <c r="D5" s="546" t="s">
        <v>1</v>
      </c>
      <c r="E5" s="546" t="s">
        <v>2</v>
      </c>
      <c r="F5" s="547" t="s">
        <v>28</v>
      </c>
      <c r="G5" s="547" t="s">
        <v>1</v>
      </c>
      <c r="H5" s="547" t="s">
        <v>2</v>
      </c>
      <c r="I5" s="546" t="s">
        <v>30</v>
      </c>
      <c r="J5" s="546" t="s">
        <v>1</v>
      </c>
      <c r="K5" s="546" t="s">
        <v>2</v>
      </c>
      <c r="L5" s="548" t="s">
        <v>20</v>
      </c>
      <c r="M5" s="549" t="s">
        <v>1</v>
      </c>
      <c r="N5" s="549" t="s">
        <v>2</v>
      </c>
      <c r="O5" s="550"/>
      <c r="P5" s="546" t="s">
        <v>1</v>
      </c>
      <c r="Q5" s="546" t="s">
        <v>2</v>
      </c>
      <c r="R5" s="548" t="s">
        <v>20</v>
      </c>
      <c r="S5" s="549" t="s">
        <v>1</v>
      </c>
      <c r="T5" s="549" t="s">
        <v>2</v>
      </c>
      <c r="U5" s="550" t="s">
        <v>20</v>
      </c>
      <c r="V5" s="550" t="s">
        <v>21</v>
      </c>
      <c r="W5" s="548" t="s">
        <v>20</v>
      </c>
      <c r="X5" s="548" t="s">
        <v>21</v>
      </c>
    </row>
    <row r="6" spans="2:24" s="330" customFormat="1" ht="25.5" customHeight="1" thickTop="1">
      <c r="B6" s="193" t="s">
        <v>328</v>
      </c>
      <c r="C6" s="539">
        <v>3516788.02</v>
      </c>
      <c r="D6" s="540">
        <f>(C6-'门诊各类医保（环比）'!C6)/'门诊各类医保（环比）'!C6</f>
        <v>-9.0400897988012277E-2</v>
      </c>
      <c r="E6" s="540">
        <f>(C6-'门诊各类医保（同比）'!C6)/'门诊各类医保（同比）'!C6</f>
        <v>2.4742045050002683E-2</v>
      </c>
      <c r="F6" s="541">
        <v>12831</v>
      </c>
      <c r="G6" s="354">
        <f>(F6-'门诊各类医保（环比）'!F6)/'门诊各类医保（环比）'!F6</f>
        <v>-0.1207428219009114</v>
      </c>
      <c r="H6" s="354">
        <f>(F6-'门诊各类医保（同比）'!F6)/'门诊各类医保（同比）'!F6</f>
        <v>-0.12957058544196459</v>
      </c>
      <c r="I6" s="542">
        <f>C6/F6</f>
        <v>274.0852638142</v>
      </c>
      <c r="J6" s="540">
        <f>(I6-'门诊各类医保（环比）'!I6)/'门诊各类医保（环比）'!I6</f>
        <v>3.4508588236375724E-2</v>
      </c>
      <c r="K6" s="540">
        <f>(I6-'门诊各类医保（同比）'!I6)/'门诊各类医保（同比）'!I6</f>
        <v>0.17728333614543607</v>
      </c>
      <c r="L6" s="543">
        <v>2801343.92</v>
      </c>
      <c r="M6" s="354">
        <f>(L6-'门诊各类医保（环比）'!L6)/'门诊各类医保（环比）'!L6</f>
        <v>-6.9805396597457714E-2</v>
      </c>
      <c r="N6" s="354">
        <f>(L6-'门诊各类医保（同比）'!L6)/'门诊各类医保（同比）'!L6</f>
        <v>-1.0409129550293168E-2</v>
      </c>
      <c r="O6" s="544">
        <f>L6/C6</f>
        <v>0.79656320030344052</v>
      </c>
      <c r="P6" s="540">
        <f>O6-'门诊各类医保（环比）'!O6</f>
        <v>1.7636759490438081E-2</v>
      </c>
      <c r="Q6" s="540">
        <f>O6-'门诊各类医保（同比）'!O6</f>
        <v>-2.8294654862076829E-2</v>
      </c>
      <c r="R6" s="543">
        <f>C6-L6</f>
        <v>715444.10000000009</v>
      </c>
      <c r="S6" s="354">
        <f>(R6-'门诊各类医保（环比）'!R6)/'门诊各类医保（环比）'!R6</f>
        <v>-0.16296670212080897</v>
      </c>
      <c r="T6" s="354">
        <f>(R6-'门诊各类医保（同比）'!R6)/'门诊各类医保（同比）'!R6</f>
        <v>0.19029170481207761</v>
      </c>
      <c r="U6" s="542">
        <v>5811.84</v>
      </c>
      <c r="V6" s="540">
        <f>U6/R6</f>
        <v>8.1234019541149335E-3</v>
      </c>
      <c r="W6" s="543">
        <v>15261.52</v>
      </c>
      <c r="X6" s="354">
        <f>W6/R6</f>
        <v>2.1331533798377815E-2</v>
      </c>
    </row>
    <row r="7" spans="2:24" s="498" customFormat="1" ht="25.5" customHeight="1">
      <c r="B7" s="499" t="s">
        <v>336</v>
      </c>
      <c r="C7" s="535">
        <v>914024.12</v>
      </c>
      <c r="D7" s="503">
        <f>(C7-'门诊各类医保（环比）'!C7)/'门诊各类医保（环比）'!C7</f>
        <v>-7.9249317473791117E-2</v>
      </c>
      <c r="E7" s="503">
        <f>(C7-'门诊各类医保（同比）'!C7)/'门诊各类医保（同比）'!C7</f>
        <v>5.5323432220725749E-2</v>
      </c>
      <c r="F7" s="504">
        <v>3833</v>
      </c>
      <c r="G7" s="505">
        <f>(F7-'门诊各类医保（环比）'!F7)/'门诊各类医保（环比）'!F7</f>
        <v>-0.12348502172421678</v>
      </c>
      <c r="H7" s="505">
        <f>(F7-'门诊各类医保（同比）'!F7)/'门诊各类医保（同比）'!F7</f>
        <v>-0.17552161755216175</v>
      </c>
      <c r="I7" s="506">
        <f t="shared" ref="I7:I18" si="0">C7/F7</f>
        <v>238.46181059222542</v>
      </c>
      <c r="J7" s="503">
        <f>(I7-'门诊各类医保（环比）'!I7)/'门诊各类医保（环比）'!I7</f>
        <v>5.0467710588862902E-2</v>
      </c>
      <c r="K7" s="503">
        <f>(I7-'门诊各类医保（同比）'!I7)/'门诊各类医保（同比）'!I7</f>
        <v>0.27998920855574078</v>
      </c>
      <c r="L7" s="507">
        <v>749496.29</v>
      </c>
      <c r="M7" s="505">
        <f>(L7-'门诊各类医保（环比）'!L7)/'门诊各类医保（环比）'!L7</f>
        <v>-5.9852954755045804E-2</v>
      </c>
      <c r="N7" s="505">
        <f>(L7-'门诊各类医保（同比）'!L7)/'门诊各类医保（同比）'!L7</f>
        <v>6.2706019945339656E-2</v>
      </c>
      <c r="O7" s="508">
        <f t="shared" ref="O7:O18" si="1">L7/C7</f>
        <v>0.81999618347051939</v>
      </c>
      <c r="P7" s="503">
        <f>O7-'门诊各类医保（环比）'!O7</f>
        <v>1.6917506131646665E-2</v>
      </c>
      <c r="Q7" s="503">
        <f>O7-'门诊各类医保（同比）'!O7</f>
        <v>5.6964895697411144E-3</v>
      </c>
      <c r="R7" s="507">
        <f t="shared" ref="R7:R18" si="2">C7-L7</f>
        <v>164527.82999999996</v>
      </c>
      <c r="S7" s="505">
        <f>(R7-'门诊各类医保（环比）'!R7)/'门诊各类医保（环比）'!R7</f>
        <v>-0.15835098664224581</v>
      </c>
      <c r="T7" s="505">
        <f>(R7-'门诊各类医保（同比）'!R7)/'门诊各类医保（同比）'!R7</f>
        <v>2.2950631924227222E-2</v>
      </c>
      <c r="U7" s="506">
        <v>3844.09</v>
      </c>
      <c r="V7" s="503">
        <f t="shared" ref="V7:V18" si="3">U7/R7</f>
        <v>2.3364375498054046E-2</v>
      </c>
      <c r="W7" s="507">
        <v>2860</v>
      </c>
      <c r="X7" s="505">
        <f t="shared" ref="X7:X18" si="4">W7/R7</f>
        <v>1.738307737967492E-2</v>
      </c>
    </row>
    <row r="8" spans="2:24" ht="25.5" customHeight="1">
      <c r="B8" s="538" t="s">
        <v>311</v>
      </c>
      <c r="C8" s="536">
        <v>1036312.4199999999</v>
      </c>
      <c r="D8" s="35">
        <f>(C8-'门诊各类医保（环比）'!C8)/'门诊各类医保（环比）'!C8</f>
        <v>-0.10660636801762562</v>
      </c>
      <c r="E8" s="35">
        <f>(C8-'门诊各类医保（同比）'!C8)/'门诊各类医保（同比）'!C8</f>
        <v>0.16674852272639101</v>
      </c>
      <c r="F8" s="41">
        <v>4301</v>
      </c>
      <c r="G8" s="42">
        <f>(F8-'门诊各类医保（环比）'!F8)/'门诊各类医保（环比）'!F8</f>
        <v>-0.12599065230644177</v>
      </c>
      <c r="H8" s="42">
        <f>(F8-'门诊各类医保（同比）'!F8)/'门诊各类医保（同比）'!F8</f>
        <v>-0.11374407582938388</v>
      </c>
      <c r="I8" s="482">
        <f t="shared" si="0"/>
        <v>240.94685421994882</v>
      </c>
      <c r="J8" s="35">
        <f>(I8-'门诊各类医保（环比）'!I8)/'门诊各类医保（环比）'!I8</f>
        <v>2.2178577769184898E-2</v>
      </c>
      <c r="K8" s="35">
        <f>(I8-'门诊各类医保（同比）'!I8)/'门诊各类医保（同比）'!I8</f>
        <v>0.31649164863779949</v>
      </c>
      <c r="L8" s="484">
        <v>813504.32999999984</v>
      </c>
      <c r="M8" s="42">
        <f>(L8-'门诊各类医保（环比）'!L8)/'门诊各类医保（环比）'!L8</f>
        <v>-8.4727005784213411E-2</v>
      </c>
      <c r="N8" s="42">
        <f>(L8-'门诊各类医保（同比）'!L8)/'门诊各类医保（同比）'!L8</f>
        <v>0.11474042259796834</v>
      </c>
      <c r="O8" s="31">
        <f t="shared" si="1"/>
        <v>0.78499911252631704</v>
      </c>
      <c r="P8" s="35">
        <f>O8-'门诊各类医保（环比）'!O8</f>
        <v>1.8765199065647442E-2</v>
      </c>
      <c r="Q8" s="35">
        <f>O8-'门诊各类医保（同比）'!O8</f>
        <v>-3.6624053113498367E-2</v>
      </c>
      <c r="R8" s="484">
        <f t="shared" si="2"/>
        <v>222808.09000000008</v>
      </c>
      <c r="S8" s="42">
        <f>(R8-'门诊各类医保（环比）'!R8)/'门诊各类医保（环比）'!R8</f>
        <v>-0.17832211428482594</v>
      </c>
      <c r="T8" s="42">
        <f>(R8-'门诊各类医保（同比）'!R8)/'门诊各类医保（同比）'!R8</f>
        <v>0.40630350765309475</v>
      </c>
      <c r="U8" s="482">
        <v>1255.27</v>
      </c>
      <c r="V8" s="35">
        <f t="shared" si="3"/>
        <v>5.633861858427131E-3</v>
      </c>
      <c r="W8" s="484">
        <v>5314.5699999999988</v>
      </c>
      <c r="X8" s="42">
        <f t="shared" si="4"/>
        <v>2.3852679676038678E-2</v>
      </c>
    </row>
    <row r="9" spans="2:24" ht="25.5" customHeight="1">
      <c r="B9" s="527" t="s">
        <v>6</v>
      </c>
      <c r="C9" s="536">
        <v>423768.33</v>
      </c>
      <c r="D9" s="35">
        <f>(C9-'门诊各类医保（环比）'!C9)/'门诊各类医保（环比）'!C9</f>
        <v>-8.804926864607325E-2</v>
      </c>
      <c r="E9" s="35">
        <f>(C9-'门诊各类医保（同比）'!C9)/'门诊各类医保（同比）'!C9</f>
        <v>-0.18690941837440758</v>
      </c>
      <c r="F9" s="41">
        <v>1010</v>
      </c>
      <c r="G9" s="42">
        <f>(F9-'门诊各类医保（环比）'!F9)/'门诊各类医保（环比）'!F9</f>
        <v>-0.1054030115146147</v>
      </c>
      <c r="H9" s="42">
        <f>(F9-'门诊各类医保（同比）'!F9)/'门诊各类医保（同比）'!F9</f>
        <v>-0.16043225270157938</v>
      </c>
      <c r="I9" s="482">
        <f t="shared" si="0"/>
        <v>419.57260396039607</v>
      </c>
      <c r="J9" s="35">
        <f>(I9-'门诊各类医保（环比）'!I9)/'门诊各类医保（环比）'!I9</f>
        <v>1.9398391780775508E-2</v>
      </c>
      <c r="K9" s="35">
        <f>(I9-'门诊各类医保（同比）'!I9)/'门诊各类医保（同比）'!I9</f>
        <v>-3.1536663667735013E-2</v>
      </c>
      <c r="L9" s="484">
        <v>385521.5</v>
      </c>
      <c r="M9" s="42">
        <f>(L9-'门诊各类医保（环比）'!L9)/'门诊各类医保（环比）'!L9</f>
        <v>-7.5058832454416344E-2</v>
      </c>
      <c r="N9" s="42">
        <f>(L9-'门诊各类医保（同比）'!L9)/'门诊各类医保（同比）'!L9</f>
        <v>-0.19218611999610261</v>
      </c>
      <c r="O9" s="31">
        <f t="shared" si="1"/>
        <v>0.90974589818922991</v>
      </c>
      <c r="P9" s="35">
        <f>O9-'门诊各类医保（环比）'!O9</f>
        <v>1.2777024588935704E-2</v>
      </c>
      <c r="Q9" s="35">
        <f>O9-'门诊各类医保（同比）'!O9</f>
        <v>-5.9425293067288942E-3</v>
      </c>
      <c r="R9" s="484">
        <f t="shared" si="2"/>
        <v>38246.830000000016</v>
      </c>
      <c r="S9" s="42">
        <f>(R9-'门诊各类医保（环比）'!R9)/'门诊各类医保（环比）'!R9</f>
        <v>-0.20114147025127938</v>
      </c>
      <c r="T9" s="42">
        <f>(R9-'门诊各类医保（同比）'!R9)/'门诊各类医保（同比）'!R9</f>
        <v>-0.12960038633015675</v>
      </c>
      <c r="U9" s="482">
        <v>300</v>
      </c>
      <c r="V9" s="35">
        <f t="shared" si="3"/>
        <v>7.8437873151840261E-3</v>
      </c>
      <c r="W9" s="484">
        <v>920.33</v>
      </c>
      <c r="X9" s="42">
        <f t="shared" si="4"/>
        <v>2.4062909265944385E-2</v>
      </c>
    </row>
    <row r="10" spans="2:24" ht="25.5" customHeight="1">
      <c r="B10" s="527" t="s">
        <v>7</v>
      </c>
      <c r="C10" s="536">
        <v>282631.86</v>
      </c>
      <c r="D10" s="35">
        <f>(C10-'门诊各类医保（环比）'!C10)/'门诊各类医保（环比）'!C10</f>
        <v>-6.8497281742469232E-2</v>
      </c>
      <c r="E10" s="35">
        <f>(C10-'门诊各类医保（同比）'!C10)/'门诊各类医保（同比）'!C10</f>
        <v>6.6336217675280876E-2</v>
      </c>
      <c r="F10" s="7">
        <v>745</v>
      </c>
      <c r="G10" s="42">
        <f>(F10-'门诊各类医保（环比）'!F10)/'门诊各类医保（环比）'!F10</f>
        <v>-9.8062953995157381E-2</v>
      </c>
      <c r="H10" s="42">
        <f>(F10-'门诊各类医保（同比）'!F10)/'门诊各类医保（同比）'!F10</f>
        <v>1.0854816824966078E-2</v>
      </c>
      <c r="I10" s="482">
        <f t="shared" si="0"/>
        <v>379.37162416107378</v>
      </c>
      <c r="J10" s="35">
        <f>(I10-'门诊各类医保（环比）'!I10)/'门诊各类医保（环比）'!I10</f>
        <v>3.2780195007678335E-2</v>
      </c>
      <c r="K10" s="35">
        <f>(I10-'门诊各类医保（同比）'!I10)/'门诊各类医保（同比）'!I10</f>
        <v>5.4885627418365036E-2</v>
      </c>
      <c r="L10" s="484">
        <v>247061.12</v>
      </c>
      <c r="M10" s="42">
        <f>(L10-'门诊各类医保（环比）'!L10)/'门诊各类医保（环比）'!L10</f>
        <v>-9.0949457887337243E-2</v>
      </c>
      <c r="N10" s="42">
        <f>(L10-'门诊各类医保（同比）'!L10)/'门诊各类医保（同比）'!L10</f>
        <v>5.4426570848488459E-3</v>
      </c>
      <c r="O10" s="31">
        <f t="shared" si="1"/>
        <v>0.87414462049678332</v>
      </c>
      <c r="P10" s="35">
        <f>O10-'门诊各类医保（环比）'!O10</f>
        <v>-2.1590052572731722E-2</v>
      </c>
      <c r="Q10" s="35">
        <f>O10-'门诊各类医保（同比）'!O10</f>
        <v>-5.2941635246861352E-2</v>
      </c>
      <c r="R10" s="484">
        <f t="shared" si="2"/>
        <v>35570.739999999991</v>
      </c>
      <c r="S10" s="42">
        <f>(R10-'门诊各类医保（环比）'!R10)/'门诊各类医保（环比）'!R10</f>
        <v>0.1243874791927829</v>
      </c>
      <c r="T10" s="42">
        <f>(R10-'门诊各类医保（同比）'!R10)/'门诊各类医保（同比）'!R10</f>
        <v>0.84058781677296068</v>
      </c>
      <c r="U10" s="482">
        <v>99.59</v>
      </c>
      <c r="V10" s="35">
        <f t="shared" si="3"/>
        <v>2.799773071912477E-3</v>
      </c>
      <c r="W10" s="484">
        <v>456.15000000000003</v>
      </c>
      <c r="X10" s="42">
        <f t="shared" si="4"/>
        <v>1.2823742210592194E-2</v>
      </c>
    </row>
    <row r="11" spans="2:24" ht="25.5" customHeight="1">
      <c r="B11" s="527" t="s">
        <v>185</v>
      </c>
      <c r="C11" s="536">
        <v>3846.28</v>
      </c>
      <c r="D11" s="35">
        <f>(C11-'门诊各类医保（环比）'!C11)/'门诊各类医保（环比）'!C11</f>
        <v>-0.3555970680628272</v>
      </c>
      <c r="E11" s="35">
        <f>(C11-'门诊各类医保（同比）'!C11)/'门诊各类医保（同比）'!C11</f>
        <v>-0.19203097199202593</v>
      </c>
      <c r="F11" s="41">
        <v>16</v>
      </c>
      <c r="G11" s="42">
        <f>(F11-'门诊各类医保（环比）'!F11)/'门诊各类医保（环比）'!F11</f>
        <v>-0.2</v>
      </c>
      <c r="H11" s="42">
        <f>(F11-'门诊各类医保（同比）'!F11)/'门诊各类医保（同比）'!F11</f>
        <v>-5.8823529411764705E-2</v>
      </c>
      <c r="I11" s="482">
        <f t="shared" si="0"/>
        <v>240.39250000000001</v>
      </c>
      <c r="J11" s="35">
        <f>(I11-'门诊各类医保（环比）'!I11)/'门诊各类医保（环比）'!I11</f>
        <v>-0.19449633507853398</v>
      </c>
      <c r="K11" s="35">
        <f>(I11-'门诊各类医保（同比）'!I11)/'门诊各类医保（同比）'!I11</f>
        <v>-0.1415329077415276</v>
      </c>
      <c r="L11" s="484">
        <v>3278.91</v>
      </c>
      <c r="M11" s="42">
        <f>(L11-'门诊各类医保（环比）'!L11)/'门诊各类医保（环比）'!L11</f>
        <v>-0.29156115773189639</v>
      </c>
      <c r="N11" s="42">
        <f>(L11-'门诊各类医保（同比）'!L11)/'门诊各类医保（同比）'!L11</f>
        <v>-0.17493640117459677</v>
      </c>
      <c r="O11" s="31">
        <f t="shared" si="1"/>
        <v>0.85248863837266131</v>
      </c>
      <c r="P11" s="35">
        <f>O11-'门诊各类医保（环比）'!O11</f>
        <v>7.7056596487844575E-2</v>
      </c>
      <c r="Q11" s="35">
        <f>O11-'门诊各类医保（同比）'!O11</f>
        <v>1.7662792808290084E-2</v>
      </c>
      <c r="R11" s="484">
        <f t="shared" si="2"/>
        <v>567.37000000000035</v>
      </c>
      <c r="S11" s="42">
        <f>(R11-'门诊各类医保（环比）'!R11)/'门诊各类医保（环比）'!R11</f>
        <v>-0.5767127477823617</v>
      </c>
      <c r="T11" s="42">
        <f>(R11-'门诊各类医保（同比）'!R11)/'门诊各类医保（同比）'!R11</f>
        <v>-0.27843062444359634</v>
      </c>
      <c r="U11" s="482">
        <v>0</v>
      </c>
      <c r="V11" s="35">
        <f t="shared" si="3"/>
        <v>0</v>
      </c>
      <c r="W11" s="484">
        <v>0</v>
      </c>
      <c r="X11" s="42">
        <f t="shared" si="4"/>
        <v>0</v>
      </c>
    </row>
    <row r="12" spans="2:24" ht="25.5" customHeight="1">
      <c r="B12" s="527" t="s">
        <v>8</v>
      </c>
      <c r="C12" s="536">
        <v>31385.93</v>
      </c>
      <c r="D12" s="35">
        <f>(C12-'门诊各类医保（环比）'!C12)/'门诊各类医保（环比）'!C12</f>
        <v>0.19830169582250473</v>
      </c>
      <c r="E12" s="35">
        <f>(C12-'门诊各类医保（同比）'!C12)/'门诊各类医保（同比）'!C12</f>
        <v>-0.11963074112917867</v>
      </c>
      <c r="F12" s="41">
        <v>55</v>
      </c>
      <c r="G12" s="42">
        <f>(F12-'门诊各类医保（环比）'!F12)/'门诊各类医保（环比）'!F12</f>
        <v>-1.7857142857142856E-2</v>
      </c>
      <c r="H12" s="42">
        <f>(F12-'门诊各类医保（同比）'!F12)/'门诊各类医保（同比）'!F12</f>
        <v>3.7735849056603772E-2</v>
      </c>
      <c r="I12" s="482">
        <f t="shared" si="0"/>
        <v>570.65327272727268</v>
      </c>
      <c r="J12" s="35">
        <f>(I12-'门诊各类医保（环比）'!I12)/'门诊各类医保（环比）'!I12</f>
        <v>0.22008899938291379</v>
      </c>
      <c r="K12" s="35">
        <f>(I12-'门诊各类医保（同比）'!I12)/'门诊各类医保（同比）'!I12</f>
        <v>-0.15164416872448133</v>
      </c>
      <c r="L12" s="484">
        <v>29780.67</v>
      </c>
      <c r="M12" s="42">
        <f>(L12-'门诊各类医保（环比）'!L12)/'门诊各类医保（环比）'!L12</f>
        <v>0.21961304981175861</v>
      </c>
      <c r="N12" s="42">
        <f>(L12-'门诊各类医保（同比）'!L12)/'门诊各类医保（同比）'!L12</f>
        <v>-0.11204420238734876</v>
      </c>
      <c r="O12" s="31">
        <f t="shared" si="1"/>
        <v>0.94885415216308699</v>
      </c>
      <c r="P12" s="35">
        <f>O12-'门诊各类医保（环比）'!O12</f>
        <v>1.6580149518769072E-2</v>
      </c>
      <c r="Q12" s="35">
        <f>O12-'门诊各类医保（同比）'!O12</f>
        <v>8.1068436121316534E-3</v>
      </c>
      <c r="R12" s="484">
        <f t="shared" si="2"/>
        <v>1605.260000000002</v>
      </c>
      <c r="S12" s="42">
        <f>(R12-'门诊各类医保（环比）'!R12)/'门诊各类医保（环比）'!R12</f>
        <v>-9.5057162829501204E-2</v>
      </c>
      <c r="T12" s="42">
        <f>(R12-'门诊各类医保（同比）'!R12)/'门诊各类医保（同比）'!R12</f>
        <v>-0.24008123423009767</v>
      </c>
      <c r="U12" s="482">
        <v>0</v>
      </c>
      <c r="V12" s="35">
        <f t="shared" si="3"/>
        <v>0</v>
      </c>
      <c r="W12" s="484">
        <v>54.26</v>
      </c>
      <c r="X12" s="42">
        <f t="shared" si="4"/>
        <v>3.3801377969923829E-2</v>
      </c>
    </row>
    <row r="13" spans="2:24" ht="25.5" customHeight="1">
      <c r="B13" s="509" t="s">
        <v>339</v>
      </c>
      <c r="C13" s="536">
        <v>7399.4</v>
      </c>
      <c r="D13" s="35">
        <f>(C13-'门诊各类医保（环比）'!C13)/'门诊各类医保（环比）'!C13</f>
        <v>0.2112828689432992</v>
      </c>
      <c r="E13" s="35">
        <f>(C13-'门诊各类医保（同比）'!C13)/'门诊各类医保（同比）'!C13</f>
        <v>2.4148817847434709</v>
      </c>
      <c r="F13" s="41">
        <v>36</v>
      </c>
      <c r="G13" s="42">
        <f>(F13-'门诊各类医保（环比）'!F13)/'门诊各类医保（环比）'!F13</f>
        <v>9.0909090909090912E-2</v>
      </c>
      <c r="H13" s="42">
        <f>(F13-'门诊各类医保（同比）'!F13)/'门诊各类医保（同比）'!F13</f>
        <v>1.1176470588235294</v>
      </c>
      <c r="I13" s="482">
        <f t="shared" si="0"/>
        <v>205.53888888888889</v>
      </c>
      <c r="J13" s="35">
        <f>(I13-'门诊各类医保（环比）'!I13)/'门诊各类医保（环比）'!I13</f>
        <v>0.11034262986469104</v>
      </c>
      <c r="K13" s="35">
        <f>(I13-'门诊各类医保（同比）'!I13)/'门诊各类医保（同比）'!I13</f>
        <v>0.61258306501775017</v>
      </c>
      <c r="L13" s="484">
        <v>5609.84</v>
      </c>
      <c r="M13" s="42">
        <f>(L13-'门诊各类医保（环比）'!L13)/'门诊各类医保（环比）'!L13</f>
        <v>0.66775871807830678</v>
      </c>
      <c r="N13" s="42">
        <f>(L13-'门诊各类医保（同比）'!L13)/'门诊各类医保（同比）'!L13</f>
        <v>1.7090075864033882</v>
      </c>
      <c r="O13" s="31">
        <f t="shared" si="1"/>
        <v>0.75814795794253598</v>
      </c>
      <c r="P13" s="35">
        <f>O13-'门诊各类医保（环比）'!O13</f>
        <v>0.20750977291880768</v>
      </c>
      <c r="Q13" s="35">
        <f>O13-'门诊各类医保（同比）'!O13</f>
        <v>-0.19754728068013971</v>
      </c>
      <c r="R13" s="484">
        <f t="shared" si="2"/>
        <v>1789.5599999999995</v>
      </c>
      <c r="S13" s="42">
        <f>(R13-'门诊各类医保（环比）'!R13)/'门诊各类医保（环比）'!R13</f>
        <v>-0.34807269865903118</v>
      </c>
      <c r="T13" s="42">
        <f>(R13-'门诊各类医保（同比）'!R13)/'门诊各类医保（同比）'!R13</f>
        <v>17.641249999999996</v>
      </c>
      <c r="U13" s="482">
        <v>0</v>
      </c>
      <c r="V13" s="35">
        <f t="shared" si="3"/>
        <v>0</v>
      </c>
      <c r="W13" s="484">
        <v>12.06</v>
      </c>
      <c r="X13" s="42">
        <f t="shared" si="4"/>
        <v>6.7390867028766866E-3</v>
      </c>
    </row>
    <row r="14" spans="2:24" ht="25.5" customHeight="1">
      <c r="B14" s="527" t="s">
        <v>10</v>
      </c>
      <c r="C14" s="536">
        <v>11402.06</v>
      </c>
      <c r="D14" s="35">
        <f>(C14-'门诊各类医保（环比）'!C14)/'门诊各类医保（环比）'!C14</f>
        <v>-0.28960765390455179</v>
      </c>
      <c r="E14" s="35">
        <f>(C14-'门诊各类医保（同比）'!C14)/'门诊各类医保（同比）'!C14</f>
        <v>-0.45910043781229531</v>
      </c>
      <c r="F14" s="41">
        <v>17</v>
      </c>
      <c r="G14" s="42">
        <f>(F14-'门诊各类医保（环比）'!F14)/'门诊各类医保（环比）'!F14</f>
        <v>-0.43333333333333335</v>
      </c>
      <c r="H14" s="42">
        <f>(F14-'门诊各类医保（同比）'!F14)/'门诊各类医保（同比）'!F14</f>
        <v>-0.46875</v>
      </c>
      <c r="I14" s="482">
        <f t="shared" si="0"/>
        <v>670.70941176470581</v>
      </c>
      <c r="J14" s="35">
        <f>(I14-'门诊各类医保（环比）'!I14)/'门诊各类医保（环比）'!I14</f>
        <v>0.25363355193314385</v>
      </c>
      <c r="K14" s="35">
        <f>(I14-'门诊各类医保（同比）'!I14)/'门诊各类医保（同比）'!I14</f>
        <v>1.8163881765091074E-2</v>
      </c>
      <c r="L14" s="484">
        <v>10431.5</v>
      </c>
      <c r="M14" s="42">
        <f>(L14-'门诊各类医保（环比）'!L14)/'门诊各类医保（环比）'!L14</f>
        <v>-0.30793701341135332</v>
      </c>
      <c r="N14" s="42">
        <f>(L14-'门诊各类医保（同比）'!L14)/'门诊各类医保（同比）'!L14</f>
        <v>-0.45206436451232335</v>
      </c>
      <c r="O14" s="31">
        <f t="shared" si="1"/>
        <v>0.91487853949198661</v>
      </c>
      <c r="P14" s="35">
        <f>O14-'门诊各类医保（环比）'!O14</f>
        <v>-2.4230652383340767E-2</v>
      </c>
      <c r="Q14" s="35">
        <f>O14-'门诊各类医保（同比）'!O14</f>
        <v>1.174800842932533E-2</v>
      </c>
      <c r="R14" s="484">
        <f t="shared" si="2"/>
        <v>970.55999999999949</v>
      </c>
      <c r="S14" s="42">
        <f>(R14-'门诊各类医保（环比）'!R14)/'门诊各类医保（环比）'!R14</f>
        <v>-6.9168747186203359E-3</v>
      </c>
      <c r="T14" s="42">
        <f>(R14-'门诊各类医保（同比）'!R14)/'门诊各类医保（同比）'!R14</f>
        <v>-0.5246989456363651</v>
      </c>
      <c r="U14" s="482">
        <v>0</v>
      </c>
      <c r="V14" s="35">
        <f t="shared" si="3"/>
        <v>0</v>
      </c>
      <c r="W14" s="484">
        <v>5.56</v>
      </c>
      <c r="X14" s="42">
        <f t="shared" si="4"/>
        <v>5.7286515001648561E-3</v>
      </c>
    </row>
    <row r="15" spans="2:24" ht="25.5" customHeight="1">
      <c r="B15" s="527" t="s">
        <v>11</v>
      </c>
      <c r="C15" s="536">
        <v>17895.75</v>
      </c>
      <c r="D15" s="35">
        <f>(C15-'门诊各类医保（环比）'!C15)/'门诊各类医保（环比）'!C15</f>
        <v>-0.42882525817484524</v>
      </c>
      <c r="E15" s="35">
        <f>(C15-'门诊各类医保（同比）'!C15)/'门诊各类医保（同比）'!C15</f>
        <v>-0.38357006649379566</v>
      </c>
      <c r="F15" s="41">
        <v>35</v>
      </c>
      <c r="G15" s="42">
        <f>(F15-'门诊各类医保（环比）'!F15)/'门诊各类医保（环比）'!F15</f>
        <v>-0.39655172413793105</v>
      </c>
      <c r="H15" s="42">
        <f>(F15-'门诊各类医保（同比）'!F15)/'门诊各类医保（同比）'!F15</f>
        <v>-0.375</v>
      </c>
      <c r="I15" s="482">
        <f t="shared" si="0"/>
        <v>511.30714285714288</v>
      </c>
      <c r="J15" s="35">
        <f>(I15-'门诊各类医保（环比）'!I15)/'门诊各类医保（环比）'!I15</f>
        <v>-5.3481856404029166E-2</v>
      </c>
      <c r="K15" s="35">
        <f>(I15-'门诊各类医保（同比）'!I15)/'门诊各类医保（同比）'!I15</f>
        <v>-1.3712106390072878E-2</v>
      </c>
      <c r="L15" s="484">
        <v>16413.3</v>
      </c>
      <c r="M15" s="42">
        <f>(L15-'门诊各类医保（环比）'!L15)/'门诊各类医保（环比）'!L15</f>
        <v>-0.35859615117830851</v>
      </c>
      <c r="N15" s="42">
        <f>(L15-'门诊各类医保（同比）'!L15)/'门诊各类医保（同比）'!L15</f>
        <v>-0.4075221972067094</v>
      </c>
      <c r="O15" s="31">
        <f t="shared" si="1"/>
        <v>0.91716189598088926</v>
      </c>
      <c r="P15" s="35">
        <f>O15-'门诊各类医保（环比）'!O15</f>
        <v>0.10042262927532664</v>
      </c>
      <c r="Q15" s="35">
        <f>O15-'门诊各类医保（同比）'!O15</f>
        <v>-3.7078151306037199E-2</v>
      </c>
      <c r="R15" s="484">
        <f t="shared" si="2"/>
        <v>1482.4500000000007</v>
      </c>
      <c r="S15" s="42">
        <f>(R15-'门诊各类医保（环比）'!R15)/'门诊各类医保（环比）'!R15</f>
        <v>-0.74181576257046944</v>
      </c>
      <c r="T15" s="42">
        <f>(R15-'门诊各类医保（同比）'!R15)/'门诊各类医保（同比）'!R15</f>
        <v>0.11590777360422402</v>
      </c>
      <c r="U15" s="482">
        <v>0</v>
      </c>
      <c r="V15" s="35">
        <f t="shared" si="3"/>
        <v>0</v>
      </c>
      <c r="W15" s="484">
        <v>2.95</v>
      </c>
      <c r="X15" s="42">
        <f t="shared" si="4"/>
        <v>1.9899490707949671E-3</v>
      </c>
    </row>
    <row r="16" spans="2:24" ht="25.5" customHeight="1">
      <c r="B16" s="527" t="s">
        <v>12</v>
      </c>
      <c r="C16" s="536">
        <v>616426.74</v>
      </c>
      <c r="D16" s="35">
        <f>(C16-'门诊各类医保（环比）'!C16)/'门诊各类医保（环比）'!C16</f>
        <v>-7.4965288692850643E-2</v>
      </c>
      <c r="E16" s="35">
        <f>(C16-'门诊各类医保（同比）'!C16)/'门诊各类医保（同比）'!C16</f>
        <v>-6.0342652742496027E-2</v>
      </c>
      <c r="F16" s="41">
        <v>2102</v>
      </c>
      <c r="G16" s="42">
        <f>(F16-'门诊各类医保（环比）'!F16)/'门诊各类医保（环比）'!F16</f>
        <v>-8.5689430187037841E-2</v>
      </c>
      <c r="H16" s="42">
        <f>(F16-'门诊各类医保（同比）'!F16)/'门诊各类医保（同比）'!F16</f>
        <v>-0.14274061990212072</v>
      </c>
      <c r="I16" s="482">
        <f t="shared" si="0"/>
        <v>293.25725023786867</v>
      </c>
      <c r="J16" s="35">
        <f>(I16-'门诊各类医保（环比）'!I16)/'门诊各类医保（环比）'!I16</f>
        <v>1.1729210892072501E-2</v>
      </c>
      <c r="K16" s="35">
        <f>(I16-'门诊各类医保（同比）'!I16)/'门诊各类医保（同比）'!I16</f>
        <v>9.6117895088201621E-2</v>
      </c>
      <c r="L16" s="484">
        <v>424100.59</v>
      </c>
      <c r="M16" s="42">
        <f>(L16-'门诊各类医保（环比）'!L16)/'门诊各类医保（环比）'!L16</f>
        <v>-3.6430575748856657E-2</v>
      </c>
      <c r="N16" s="42">
        <f>(L16-'门诊各类医保（同比）'!L16)/'门诊各类医保（同比）'!L16</f>
        <v>-7.963386883622478E-2</v>
      </c>
      <c r="O16" s="31">
        <f t="shared" si="1"/>
        <v>0.68799836619676824</v>
      </c>
      <c r="P16" s="35">
        <f>O16-'门诊各类医保（环比）'!O16</f>
        <v>2.7514176851277217E-2</v>
      </c>
      <c r="Q16" s="35">
        <f>O16-'门诊各类医保（同比）'!O16</f>
        <v>-1.4420701398096591E-2</v>
      </c>
      <c r="R16" s="484">
        <f t="shared" si="2"/>
        <v>192326.14999999997</v>
      </c>
      <c r="S16" s="42">
        <f>(R16-'门诊各类医保（环比）'!R16)/'门诊各类医保（环比）'!R16</f>
        <v>-0.14992959916608092</v>
      </c>
      <c r="T16" s="42">
        <f>(R16-'门诊各类医保（同比）'!R16)/'门诊各类医保（同比）'!R16</f>
        <v>-1.4807080581306838E-2</v>
      </c>
      <c r="U16" s="482">
        <v>289.55</v>
      </c>
      <c r="V16" s="35">
        <f t="shared" si="3"/>
        <v>1.5055155006222507E-3</v>
      </c>
      <c r="W16" s="484">
        <v>4871.91</v>
      </c>
      <c r="X16" s="42">
        <f t="shared" si="4"/>
        <v>2.5331500682564491E-2</v>
      </c>
    </row>
    <row r="17" spans="2:24" ht="25.5" customHeight="1">
      <c r="B17" s="527" t="s">
        <v>13</v>
      </c>
      <c r="C17" s="536">
        <v>1565.08</v>
      </c>
      <c r="D17" s="35">
        <f>(C17-'门诊各类医保（环比）'!C17)/'门诊各类医保（环比）'!C17</f>
        <v>1.1756863835406963</v>
      </c>
      <c r="E17" s="35"/>
      <c r="F17" s="41">
        <v>5</v>
      </c>
      <c r="G17" s="42">
        <f>(F17-'门诊各类医保（环比）'!F17)/'门诊各类医保（环比）'!F17</f>
        <v>1.5</v>
      </c>
      <c r="H17" s="42"/>
      <c r="I17" s="482">
        <f t="shared" si="0"/>
        <v>313.01599999999996</v>
      </c>
      <c r="J17" s="35">
        <f>(I17-'门诊各类医保（环比）'!I17)/'门诊各类医保（环比）'!I17</f>
        <v>-0.12972544658372154</v>
      </c>
      <c r="K17" s="35"/>
      <c r="L17" s="484">
        <v>221.68</v>
      </c>
      <c r="M17" s="42">
        <f>(L17-'门诊各类医保（环比）'!L17)/'门诊各类医保（环比）'!L17</f>
        <v>7.3495291902071562</v>
      </c>
      <c r="N17" s="42"/>
      <c r="O17" s="31">
        <f t="shared" si="1"/>
        <v>0.14164132184936234</v>
      </c>
      <c r="P17" s="35">
        <f>O17-'门诊各类医保（环比）'!O17</f>
        <v>0.10473300183824119</v>
      </c>
      <c r="Q17" s="35"/>
      <c r="R17" s="484">
        <f t="shared" si="2"/>
        <v>1343.3999999999999</v>
      </c>
      <c r="S17" s="42">
        <f>(R17-'门诊各类医保（环比）'!R17)/'门诊各类医保（环比）'!R17</f>
        <v>0.93908775981524206</v>
      </c>
      <c r="T17" s="42"/>
      <c r="U17" s="482">
        <v>0</v>
      </c>
      <c r="V17" s="35">
        <f t="shared" si="3"/>
        <v>0</v>
      </c>
      <c r="W17" s="484">
        <v>0.4</v>
      </c>
      <c r="X17" s="42">
        <f t="shared" si="4"/>
        <v>2.9775197260681856E-4</v>
      </c>
    </row>
    <row r="18" spans="2:24" ht="18.75" customHeight="1">
      <c r="B18" s="200" t="s">
        <v>327</v>
      </c>
      <c r="C18" s="537">
        <f>C6-SUM(C7:C17)</f>
        <v>170130.05000000028</v>
      </c>
      <c r="D18" s="35">
        <f>(C18-'门诊各类医保（环比）'!C18)/'门诊各类医保（环比）'!C18</f>
        <v>-0.11752240116829768</v>
      </c>
      <c r="E18" s="35">
        <f>(C18-'门诊各类医保（同比）'!C18)/'门诊各类医保（同比）'!C18</f>
        <v>0.1928091709912152</v>
      </c>
      <c r="F18" s="214">
        <f>F6-SUM(F7:F17)</f>
        <v>676</v>
      </c>
      <c r="G18" s="42">
        <f>(F18-'门诊各类医保（环比）'!F18)/'门诊各类医保（环比）'!F18</f>
        <v>-0.20094562647754138</v>
      </c>
      <c r="H18" s="42">
        <f>(F18-'门诊各类医保（同比）'!F18)/'门诊各类医保（同比）'!F18</f>
        <v>5.9523809523809521E-3</v>
      </c>
      <c r="I18" s="483">
        <f t="shared" si="0"/>
        <v>251.67167159763355</v>
      </c>
      <c r="J18" s="35">
        <f>(I18-'门诊各类医保（环比）'!I18)/'门诊各类医保（环比）'!I18</f>
        <v>0.10440243877458605</v>
      </c>
      <c r="K18" s="35">
        <f>(I18-'门诊各类医保（同比）'!I18)/'门诊各类医保（同比）'!I18</f>
        <v>0.18575112855931447</v>
      </c>
      <c r="L18" s="484">
        <f>L6-SUM(L7:L17)</f>
        <v>115924.19000000041</v>
      </c>
      <c r="M18" s="42">
        <f>(L18-'门诊各类医保（环比）'!L18)/'门诊各类医保（环比）'!L18</f>
        <v>-6.3049737231806818E-2</v>
      </c>
      <c r="N18" s="42">
        <f>(L18-'门诊各类医保（同比）'!L18)/'门诊各类医保（同比）'!L18</f>
        <v>-7.7658696722825715E-2</v>
      </c>
      <c r="O18" s="31">
        <f t="shared" si="1"/>
        <v>0.68138573990897089</v>
      </c>
      <c r="P18" s="35">
        <f>O18-'门诊各类医保（环比）'!O18</f>
        <v>3.9614585636080224E-2</v>
      </c>
      <c r="Q18" s="35">
        <f>O18-'门诊各类医保（同比）'!O18</f>
        <v>-0.19980992666068575</v>
      </c>
      <c r="R18" s="484">
        <f t="shared" si="2"/>
        <v>54205.85999999987</v>
      </c>
      <c r="S18" s="42">
        <f>(R18-'门诊各类医保（环比）'!R18)/'门诊各类医保（环比）'!R18</f>
        <v>-0.21511081379286884</v>
      </c>
      <c r="T18" s="42">
        <f>(R18-'门诊各类医保（同比）'!R18)/'门诊各类医保（同比）'!R18</f>
        <v>2.1989238142393686</v>
      </c>
      <c r="U18" s="483">
        <f>U6-SUM(U7:U17)</f>
        <v>23.339999999999236</v>
      </c>
      <c r="V18" s="35">
        <f t="shared" si="3"/>
        <v>4.3058075270827344E-4</v>
      </c>
      <c r="W18" s="484">
        <f>W6-SUM(W7:W17)</f>
        <v>763.33000000000175</v>
      </c>
      <c r="X18" s="42">
        <f t="shared" si="4"/>
        <v>1.4082056810831958E-2</v>
      </c>
    </row>
    <row r="19" spans="2:24">
      <c r="L19" s="221"/>
    </row>
    <row r="20" spans="2:24">
      <c r="C20" s="621" t="s">
        <v>352</v>
      </c>
      <c r="D20" s="621"/>
      <c r="E20" s="621"/>
      <c r="F20" s="621"/>
      <c r="G20" s="621"/>
      <c r="H20" s="621"/>
      <c r="I20" s="621"/>
      <c r="J20" s="621"/>
      <c r="K20" s="621"/>
    </row>
    <row r="25" spans="2:24">
      <c r="C25" s="513"/>
    </row>
  </sheetData>
  <mergeCells count="11">
    <mergeCell ref="C20:K20"/>
    <mergeCell ref="B1:X2"/>
    <mergeCell ref="W4:X4"/>
    <mergeCell ref="F4:H4"/>
    <mergeCell ref="I4:K4"/>
    <mergeCell ref="B4:B5"/>
    <mergeCell ref="C4:E4"/>
    <mergeCell ref="L4:N4"/>
    <mergeCell ref="O4:Q4"/>
    <mergeCell ref="R4:T4"/>
    <mergeCell ref="U4:V4"/>
  </mergeCells>
  <phoneticPr fontId="3" type="noConversion"/>
  <pageMargins left="0.7" right="0.7" top="0.75" bottom="0.75" header="0.3" footer="0.3"/>
  <pageSetup paperSize="9" orientation="portrait" r:id="rId1"/>
  <ignoredErrors>
    <ignoredError sqref="V6 V18" formula="1"/>
  </ignoredErrors>
</worksheet>
</file>

<file path=xl/worksheets/sheet12.xml><?xml version="1.0" encoding="utf-8"?>
<worksheet xmlns="http://schemas.openxmlformats.org/spreadsheetml/2006/main" xmlns:r="http://schemas.openxmlformats.org/officeDocument/2006/relationships">
  <sheetPr>
    <tabColor theme="2" tint="-0.499984740745262"/>
  </sheetPr>
  <dimension ref="B1:X18"/>
  <sheetViews>
    <sheetView workbookViewId="0">
      <pane xSplit="2" ySplit="6" topLeftCell="K7" activePane="bottomRight" state="frozen"/>
      <selection pane="topRight" activeCell="C1" sqref="C1"/>
      <selection pane="bottomLeft" activeCell="A7" sqref="A7"/>
      <selection pane="bottomRight" activeCell="O6" sqref="O6"/>
    </sheetView>
  </sheetViews>
  <sheetFormatPr defaultRowHeight="13.5"/>
  <cols>
    <col min="1" max="1" width="1.875" customWidth="1"/>
    <col min="2" max="2" width="17.125" customWidth="1"/>
    <col min="3" max="3" width="15.625" customWidth="1"/>
    <col min="4" max="5" width="6.625" customWidth="1"/>
    <col min="6" max="6" width="11.625" style="491" customWidth="1"/>
    <col min="7" max="7" width="6.625" customWidth="1"/>
    <col min="8" max="8" width="11.25" customWidth="1"/>
    <col min="9" max="9" width="12.875" customWidth="1"/>
    <col min="10" max="11" width="6.625" customWidth="1"/>
    <col min="12" max="12" width="15.625" customWidth="1"/>
    <col min="13" max="14" width="6.625" customWidth="1"/>
    <col min="15" max="15" width="10.5" style="488" bestFit="1" customWidth="1"/>
    <col min="16" max="17" width="6.625" customWidth="1"/>
    <col min="18" max="18" width="15.625" customWidth="1"/>
    <col min="19" max="20" width="6.625" customWidth="1"/>
    <col min="21" max="21" width="15.625" customWidth="1"/>
    <col min="22" max="22" width="6.625" customWidth="1"/>
    <col min="23" max="23" width="15.625" customWidth="1"/>
    <col min="24" max="24" width="6.625" customWidth="1"/>
  </cols>
  <sheetData>
    <row r="1" spans="2:24">
      <c r="B1" s="611" t="s">
        <v>42</v>
      </c>
      <c r="C1" s="611"/>
      <c r="D1" s="611"/>
      <c r="E1" s="611"/>
      <c r="F1" s="611"/>
      <c r="G1" s="611"/>
      <c r="H1" s="611"/>
      <c r="I1" s="611"/>
      <c r="J1" s="611"/>
      <c r="K1" s="611"/>
      <c r="L1" s="611"/>
      <c r="M1" s="611"/>
      <c r="N1" s="611"/>
      <c r="O1" s="611"/>
      <c r="P1" s="611"/>
      <c r="Q1" s="611"/>
      <c r="R1" s="611"/>
      <c r="S1" s="611"/>
      <c r="T1" s="611"/>
      <c r="U1" s="611"/>
      <c r="V1" s="611"/>
      <c r="W1" s="611"/>
      <c r="X1" s="611"/>
    </row>
    <row r="2" spans="2:24" ht="48.95" customHeight="1">
      <c r="B2" s="611"/>
      <c r="C2" s="611"/>
      <c r="D2" s="611"/>
      <c r="E2" s="611"/>
      <c r="F2" s="611"/>
      <c r="G2" s="611"/>
      <c r="H2" s="611"/>
      <c r="I2" s="611"/>
      <c r="J2" s="611"/>
      <c r="K2" s="611"/>
      <c r="L2" s="611"/>
      <c r="M2" s="611"/>
      <c r="N2" s="611"/>
      <c r="O2" s="611"/>
      <c r="P2" s="611"/>
      <c r="Q2" s="611"/>
      <c r="R2" s="611"/>
      <c r="S2" s="611"/>
      <c r="T2" s="611"/>
      <c r="U2" s="611"/>
      <c r="V2" s="611"/>
      <c r="W2" s="611"/>
      <c r="X2" s="611"/>
    </row>
    <row r="3" spans="2:24" ht="9.9499999999999993" customHeight="1"/>
    <row r="4" spans="2:24" ht="27" customHeight="1">
      <c r="B4" s="620"/>
      <c r="C4" s="616" t="s">
        <v>0</v>
      </c>
      <c r="D4" s="616"/>
      <c r="E4" s="616"/>
      <c r="F4" s="625" t="s">
        <v>27</v>
      </c>
      <c r="G4" s="632"/>
      <c r="H4" s="626"/>
      <c r="I4" s="623" t="s">
        <v>29</v>
      </c>
      <c r="J4" s="631"/>
      <c r="K4" s="631"/>
      <c r="L4" s="617" t="s">
        <v>18</v>
      </c>
      <c r="M4" s="617"/>
      <c r="N4" s="617"/>
      <c r="O4" s="616" t="s">
        <v>3</v>
      </c>
      <c r="P4" s="616"/>
      <c r="Q4" s="616"/>
      <c r="R4" s="617" t="s">
        <v>19</v>
      </c>
      <c r="S4" s="617"/>
      <c r="T4" s="617"/>
      <c r="U4" s="613" t="s">
        <v>15</v>
      </c>
      <c r="V4" s="613"/>
      <c r="W4" s="614" t="s">
        <v>16</v>
      </c>
      <c r="X4" s="614"/>
    </row>
    <row r="5" spans="2:24" ht="18" customHeight="1">
      <c r="B5" s="620"/>
      <c r="C5" s="6" t="s">
        <v>20</v>
      </c>
      <c r="D5" s="3" t="s">
        <v>1</v>
      </c>
      <c r="E5" s="3" t="s">
        <v>2</v>
      </c>
      <c r="F5" s="492" t="s">
        <v>28</v>
      </c>
      <c r="G5" s="8" t="s">
        <v>1</v>
      </c>
      <c r="H5" s="8" t="s">
        <v>2</v>
      </c>
      <c r="I5" s="3" t="s">
        <v>30</v>
      </c>
      <c r="J5" s="3" t="s">
        <v>1</v>
      </c>
      <c r="K5" s="3" t="s">
        <v>2</v>
      </c>
      <c r="L5" s="5" t="s">
        <v>20</v>
      </c>
      <c r="M5" s="4" t="s">
        <v>1</v>
      </c>
      <c r="N5" s="4" t="s">
        <v>2</v>
      </c>
      <c r="O5" s="489"/>
      <c r="P5" s="3" t="s">
        <v>1</v>
      </c>
      <c r="Q5" s="3" t="s">
        <v>2</v>
      </c>
      <c r="R5" s="5" t="s">
        <v>20</v>
      </c>
      <c r="S5" s="4" t="s">
        <v>1</v>
      </c>
      <c r="T5" s="4" t="s">
        <v>2</v>
      </c>
      <c r="U5" s="6" t="s">
        <v>20</v>
      </c>
      <c r="V5" s="6" t="s">
        <v>21</v>
      </c>
      <c r="W5" s="5" t="s">
        <v>20</v>
      </c>
      <c r="X5" s="5" t="s">
        <v>21</v>
      </c>
    </row>
    <row r="6" spans="2:24" ht="25.5" customHeight="1">
      <c r="B6" s="1" t="s">
        <v>14</v>
      </c>
      <c r="C6" s="157">
        <v>3431876.38</v>
      </c>
      <c r="D6" s="157"/>
      <c r="E6" s="157"/>
      <c r="F6" s="22">
        <v>14741</v>
      </c>
      <c r="G6" s="23"/>
      <c r="H6" s="23"/>
      <c r="I6" s="482">
        <f>C6/F6</f>
        <v>232.81163964452887</v>
      </c>
      <c r="J6" s="157"/>
      <c r="K6" s="157"/>
      <c r="L6" s="210">
        <v>2830810.19</v>
      </c>
      <c r="M6" s="210"/>
      <c r="N6" s="210"/>
      <c r="O6" s="31">
        <f>L6/C6</f>
        <v>0.82485785516551735</v>
      </c>
      <c r="P6" s="157"/>
      <c r="Q6" s="157"/>
      <c r="R6" s="484">
        <f>C6-L6</f>
        <v>601066.18999999994</v>
      </c>
      <c r="S6" s="210"/>
      <c r="T6" s="210"/>
      <c r="U6" s="324">
        <v>3341.18</v>
      </c>
      <c r="V6" s="485"/>
      <c r="W6" s="220">
        <v>22644.78</v>
      </c>
      <c r="X6" s="486"/>
    </row>
    <row r="7" spans="2:24" ht="25.5" customHeight="1">
      <c r="B7" s="2" t="s">
        <v>4</v>
      </c>
      <c r="C7" s="482">
        <v>866108.05</v>
      </c>
      <c r="D7" s="482"/>
      <c r="E7" s="482"/>
      <c r="F7" s="214">
        <v>4649</v>
      </c>
      <c r="G7" s="487"/>
      <c r="H7" s="487"/>
      <c r="I7" s="482">
        <f>C7/F7</f>
        <v>186.29986018498602</v>
      </c>
      <c r="J7" s="482"/>
      <c r="K7" s="482"/>
      <c r="L7" s="484">
        <v>705271.52</v>
      </c>
      <c r="M7" s="484"/>
      <c r="N7" s="484"/>
      <c r="O7" s="31">
        <f>L7/C7</f>
        <v>0.81429969390077828</v>
      </c>
      <c r="P7" s="482"/>
      <c r="Q7" s="482"/>
      <c r="R7" s="484">
        <f>C7-L7</f>
        <v>160836.53000000003</v>
      </c>
      <c r="S7" s="484"/>
      <c r="T7" s="484"/>
      <c r="U7" s="482">
        <v>1503.5</v>
      </c>
      <c r="V7" s="482"/>
      <c r="W7" s="487">
        <v>5047.93</v>
      </c>
      <c r="X7" s="487"/>
    </row>
    <row r="8" spans="2:24" ht="25.5" customHeight="1">
      <c r="B8" s="1" t="s">
        <v>5</v>
      </c>
      <c r="C8" s="482">
        <v>888205.47000000009</v>
      </c>
      <c r="D8" s="482"/>
      <c r="E8" s="482"/>
      <c r="F8" s="214">
        <v>4853</v>
      </c>
      <c r="G8" s="487"/>
      <c r="H8" s="487"/>
      <c r="I8" s="482">
        <f t="shared" ref="I8:I18" si="0">C8/F8</f>
        <v>183.02193900679993</v>
      </c>
      <c r="J8" s="482"/>
      <c r="K8" s="482"/>
      <c r="L8" s="484">
        <v>729770.19000000018</v>
      </c>
      <c r="M8" s="484"/>
      <c r="N8" s="484"/>
      <c r="O8" s="31">
        <f t="shared" ref="O8:O18" si="1">L8/C8</f>
        <v>0.82162316563981541</v>
      </c>
      <c r="P8" s="482"/>
      <c r="Q8" s="482"/>
      <c r="R8" s="484">
        <f t="shared" ref="R8:R18" si="2">C8-L8</f>
        <v>158435.27999999991</v>
      </c>
      <c r="S8" s="484"/>
      <c r="T8" s="484"/>
      <c r="U8" s="482">
        <v>633.80999999999995</v>
      </c>
      <c r="V8" s="482"/>
      <c r="W8" s="487">
        <v>6652.91</v>
      </c>
      <c r="X8" s="487"/>
    </row>
    <row r="9" spans="2:24" ht="25.5" customHeight="1">
      <c r="B9" s="1" t="s">
        <v>6</v>
      </c>
      <c r="C9" s="482">
        <v>521182.19</v>
      </c>
      <c r="D9" s="482"/>
      <c r="E9" s="482"/>
      <c r="F9" s="214">
        <v>1203</v>
      </c>
      <c r="G9" s="487"/>
      <c r="H9" s="487"/>
      <c r="I9" s="482">
        <f t="shared" si="0"/>
        <v>433.23540315876977</v>
      </c>
      <c r="J9" s="482"/>
      <c r="K9" s="482"/>
      <c r="L9" s="484">
        <v>477240.5</v>
      </c>
      <c r="M9" s="484"/>
      <c r="N9" s="484"/>
      <c r="O9" s="31">
        <f t="shared" si="1"/>
        <v>0.9156884274959588</v>
      </c>
      <c r="P9" s="482"/>
      <c r="Q9" s="482"/>
      <c r="R9" s="484">
        <f t="shared" si="2"/>
        <v>43941.69</v>
      </c>
      <c r="S9" s="484"/>
      <c r="T9" s="484"/>
      <c r="U9" s="482">
        <v>0</v>
      </c>
      <c r="V9" s="482"/>
      <c r="W9" s="487">
        <v>2389.69</v>
      </c>
      <c r="X9" s="487"/>
    </row>
    <row r="10" spans="2:24" ht="25.5" customHeight="1">
      <c r="B10" s="1" t="s">
        <v>7</v>
      </c>
      <c r="C10" s="482">
        <v>265049.48</v>
      </c>
      <c r="D10" s="482"/>
      <c r="E10" s="482"/>
      <c r="F10" s="214">
        <v>737</v>
      </c>
      <c r="G10" s="487"/>
      <c r="H10" s="487"/>
      <c r="I10" s="482">
        <f t="shared" si="0"/>
        <v>359.63294436906375</v>
      </c>
      <c r="J10" s="482"/>
      <c r="K10" s="482"/>
      <c r="L10" s="484">
        <v>245723.73</v>
      </c>
      <c r="M10" s="484"/>
      <c r="N10" s="484"/>
      <c r="O10" s="31">
        <f t="shared" si="1"/>
        <v>0.92708625574364467</v>
      </c>
      <c r="P10" s="482"/>
      <c r="Q10" s="482"/>
      <c r="R10" s="484">
        <f t="shared" si="2"/>
        <v>19325.749999999971</v>
      </c>
      <c r="S10" s="484"/>
      <c r="T10" s="484"/>
      <c r="U10" s="482">
        <v>0</v>
      </c>
      <c r="V10" s="482"/>
      <c r="W10" s="171">
        <v>473.75</v>
      </c>
      <c r="X10" s="487"/>
    </row>
    <row r="11" spans="2:24" ht="25.5" customHeight="1">
      <c r="B11" s="1" t="s">
        <v>185</v>
      </c>
      <c r="C11" s="482">
        <v>4760.43</v>
      </c>
      <c r="D11" s="482"/>
      <c r="E11" s="482"/>
      <c r="F11" s="214">
        <v>17</v>
      </c>
      <c r="G11" s="487"/>
      <c r="H11" s="487"/>
      <c r="I11" s="482">
        <f t="shared" si="0"/>
        <v>280.02529411764709</v>
      </c>
      <c r="J11" s="482"/>
      <c r="K11" s="482"/>
      <c r="L11" s="484">
        <v>3974.13</v>
      </c>
      <c r="M11" s="484"/>
      <c r="N11" s="484"/>
      <c r="O11" s="31">
        <f t="shared" si="1"/>
        <v>0.83482584556437123</v>
      </c>
      <c r="P11" s="482"/>
      <c r="Q11" s="482"/>
      <c r="R11" s="484">
        <f t="shared" si="2"/>
        <v>786.30000000000018</v>
      </c>
      <c r="S11" s="484"/>
      <c r="T11" s="484"/>
      <c r="U11" s="482">
        <v>0</v>
      </c>
      <c r="V11" s="482"/>
      <c r="W11" s="487">
        <v>102.8</v>
      </c>
      <c r="X11" s="487"/>
    </row>
    <row r="12" spans="2:24" ht="25.5" customHeight="1">
      <c r="B12" s="1" t="s">
        <v>8</v>
      </c>
      <c r="C12" s="482">
        <v>35650.870000000003</v>
      </c>
      <c r="D12" s="482"/>
      <c r="E12" s="482"/>
      <c r="F12" s="214">
        <v>53</v>
      </c>
      <c r="G12" s="487"/>
      <c r="H12" s="487"/>
      <c r="I12" s="482">
        <f t="shared" si="0"/>
        <v>672.65792452830192</v>
      </c>
      <c r="J12" s="482"/>
      <c r="K12" s="482"/>
      <c r="L12" s="484">
        <v>33538.46</v>
      </c>
      <c r="M12" s="484"/>
      <c r="N12" s="484"/>
      <c r="O12" s="31">
        <f t="shared" si="1"/>
        <v>0.94074730855095534</v>
      </c>
      <c r="P12" s="482"/>
      <c r="Q12" s="482"/>
      <c r="R12" s="484">
        <f t="shared" si="2"/>
        <v>2112.4100000000035</v>
      </c>
      <c r="S12" s="484"/>
      <c r="T12" s="484"/>
      <c r="U12" s="482">
        <v>0</v>
      </c>
      <c r="V12" s="482"/>
      <c r="W12" s="487">
        <v>2.5099999999999998</v>
      </c>
      <c r="X12" s="487"/>
    </row>
    <row r="13" spans="2:24" ht="25.5" customHeight="1">
      <c r="B13" s="1" t="s">
        <v>9</v>
      </c>
      <c r="C13" s="482">
        <v>2166.81</v>
      </c>
      <c r="D13" s="482"/>
      <c r="E13" s="482"/>
      <c r="F13" s="214">
        <v>17</v>
      </c>
      <c r="G13" s="487"/>
      <c r="H13" s="487"/>
      <c r="I13" s="482">
        <f t="shared" si="0"/>
        <v>127.45941176470588</v>
      </c>
      <c r="J13" s="482"/>
      <c r="K13" s="482"/>
      <c r="L13" s="484">
        <v>2070.81</v>
      </c>
      <c r="M13" s="484"/>
      <c r="N13" s="484"/>
      <c r="O13" s="31">
        <f t="shared" si="1"/>
        <v>0.95569523862267569</v>
      </c>
      <c r="P13" s="482"/>
      <c r="Q13" s="482"/>
      <c r="R13" s="484">
        <f t="shared" si="2"/>
        <v>96</v>
      </c>
      <c r="S13" s="484"/>
      <c r="T13" s="484"/>
      <c r="U13" s="482">
        <v>0</v>
      </c>
      <c r="V13" s="482"/>
      <c r="W13" s="487">
        <v>0</v>
      </c>
      <c r="X13" s="487"/>
    </row>
    <row r="14" spans="2:24" ht="25.5" customHeight="1">
      <c r="B14" s="1" t="s">
        <v>10</v>
      </c>
      <c r="C14" s="482">
        <v>21079.81</v>
      </c>
      <c r="D14" s="482"/>
      <c r="E14" s="482"/>
      <c r="F14" s="214">
        <v>32</v>
      </c>
      <c r="G14" s="487"/>
      <c r="H14" s="487"/>
      <c r="I14" s="482">
        <f t="shared" si="0"/>
        <v>658.74406250000004</v>
      </c>
      <c r="J14" s="482"/>
      <c r="K14" s="482"/>
      <c r="L14" s="484">
        <v>19037.82</v>
      </c>
      <c r="M14" s="484"/>
      <c r="N14" s="484"/>
      <c r="O14" s="31">
        <f t="shared" si="1"/>
        <v>0.90313053106266128</v>
      </c>
      <c r="P14" s="482"/>
      <c r="Q14" s="482"/>
      <c r="R14" s="484">
        <f t="shared" si="2"/>
        <v>2041.9900000000016</v>
      </c>
      <c r="S14" s="484"/>
      <c r="T14" s="484"/>
      <c r="U14" s="482">
        <v>0</v>
      </c>
      <c r="V14" s="482"/>
      <c r="W14" s="487">
        <v>5.99</v>
      </c>
      <c r="X14" s="487"/>
    </row>
    <row r="15" spans="2:24" ht="25.5" customHeight="1">
      <c r="B15" s="1" t="s">
        <v>11</v>
      </c>
      <c r="C15" s="482">
        <v>29031.279999999999</v>
      </c>
      <c r="D15" s="482"/>
      <c r="E15" s="482"/>
      <c r="F15" s="214">
        <v>56</v>
      </c>
      <c r="G15" s="487"/>
      <c r="H15" s="487"/>
      <c r="I15" s="482">
        <f t="shared" si="0"/>
        <v>518.41571428571422</v>
      </c>
      <c r="J15" s="482"/>
      <c r="K15" s="482"/>
      <c r="L15" s="484">
        <v>27702.81</v>
      </c>
      <c r="M15" s="484"/>
      <c r="N15" s="484"/>
      <c r="O15" s="31">
        <f t="shared" si="1"/>
        <v>0.95424004728692646</v>
      </c>
      <c r="P15" s="482"/>
      <c r="Q15" s="482"/>
      <c r="R15" s="484">
        <f t="shared" si="2"/>
        <v>1328.4699999999975</v>
      </c>
      <c r="S15" s="484"/>
      <c r="T15" s="484"/>
      <c r="U15" s="482">
        <v>0</v>
      </c>
      <c r="V15" s="482"/>
      <c r="W15" s="487">
        <v>75.97</v>
      </c>
      <c r="X15" s="487"/>
    </row>
    <row r="16" spans="2:24" ht="25.5" customHeight="1">
      <c r="B16" s="1" t="s">
        <v>12</v>
      </c>
      <c r="C16" s="482">
        <v>656012.26</v>
      </c>
      <c r="D16" s="482"/>
      <c r="E16" s="482"/>
      <c r="F16" s="214">
        <v>2452</v>
      </c>
      <c r="G16" s="487"/>
      <c r="H16" s="487"/>
      <c r="I16" s="482">
        <f t="shared" si="0"/>
        <v>267.54170473083195</v>
      </c>
      <c r="J16" s="482"/>
      <c r="K16" s="482"/>
      <c r="L16" s="484">
        <v>460795.52</v>
      </c>
      <c r="M16" s="484"/>
      <c r="N16" s="484"/>
      <c r="O16" s="31">
        <f t="shared" si="1"/>
        <v>0.70241906759486483</v>
      </c>
      <c r="P16" s="482"/>
      <c r="Q16" s="482"/>
      <c r="R16" s="484">
        <f t="shared" si="2"/>
        <v>195216.74</v>
      </c>
      <c r="S16" s="484"/>
      <c r="T16" s="484"/>
      <c r="U16" s="482">
        <v>1131.99</v>
      </c>
      <c r="V16" s="482"/>
      <c r="W16" s="487">
        <v>7055</v>
      </c>
      <c r="X16" s="487"/>
    </row>
    <row r="17" spans="2:24" ht="25.5" customHeight="1">
      <c r="B17" s="1" t="s">
        <v>13</v>
      </c>
      <c r="C17" s="482">
        <v>0</v>
      </c>
      <c r="D17" s="482"/>
      <c r="E17" s="482"/>
      <c r="F17" s="214">
        <v>0</v>
      </c>
      <c r="G17" s="487"/>
      <c r="H17" s="487"/>
      <c r="I17" s="482" t="e">
        <f t="shared" si="0"/>
        <v>#DIV/0!</v>
      </c>
      <c r="J17" s="482"/>
      <c r="K17" s="482"/>
      <c r="L17" s="484">
        <v>0</v>
      </c>
      <c r="M17" s="484"/>
      <c r="N17" s="484"/>
      <c r="O17" s="31" t="e">
        <f t="shared" si="1"/>
        <v>#DIV/0!</v>
      </c>
      <c r="P17" s="482"/>
      <c r="Q17" s="482"/>
      <c r="R17" s="484">
        <f t="shared" si="2"/>
        <v>0</v>
      </c>
      <c r="S17" s="484"/>
      <c r="T17" s="484"/>
      <c r="U17" s="482">
        <v>0</v>
      </c>
      <c r="V17" s="482"/>
      <c r="W17" s="487">
        <v>0</v>
      </c>
      <c r="X17" s="487"/>
    </row>
    <row r="18" spans="2:24" ht="22.5" customHeight="1">
      <c r="B18" s="1" t="s">
        <v>89</v>
      </c>
      <c r="C18" s="482">
        <f>C6-SUM(C7:C17)</f>
        <v>142629.72999999952</v>
      </c>
      <c r="D18" s="482"/>
      <c r="E18" s="482"/>
      <c r="F18" s="214">
        <f>F6-SUM(F7:F17)</f>
        <v>672</v>
      </c>
      <c r="G18" s="487"/>
      <c r="H18" s="487"/>
      <c r="I18" s="482">
        <f t="shared" si="0"/>
        <v>212.24662202380881</v>
      </c>
      <c r="J18" s="482"/>
      <c r="K18" s="482"/>
      <c r="L18" s="487">
        <f>L6-SUM(L7:L17)</f>
        <v>125684.69999999972</v>
      </c>
      <c r="M18" s="484"/>
      <c r="N18" s="484"/>
      <c r="O18" s="31">
        <f t="shared" si="1"/>
        <v>0.88119566656965664</v>
      </c>
      <c r="P18" s="482"/>
      <c r="Q18" s="482"/>
      <c r="R18" s="484">
        <f t="shared" si="2"/>
        <v>16945.029999999795</v>
      </c>
      <c r="S18" s="484"/>
      <c r="T18" s="484"/>
      <c r="U18" s="482">
        <f>U6-SUM(U7:U17)</f>
        <v>71.879999999999654</v>
      </c>
      <c r="V18" s="482"/>
      <c r="W18" s="487">
        <f>W6-SUM(W7:W17)</f>
        <v>838.22999999999956</v>
      </c>
      <c r="X18" s="487"/>
    </row>
  </sheetData>
  <mergeCells count="10">
    <mergeCell ref="B1:X2"/>
    <mergeCell ref="B4:B5"/>
    <mergeCell ref="C4:E4"/>
    <mergeCell ref="F4:H4"/>
    <mergeCell ref="I4:K4"/>
    <mergeCell ref="L4:N4"/>
    <mergeCell ref="O4:Q4"/>
    <mergeCell ref="R4:T4"/>
    <mergeCell ref="U4:V4"/>
    <mergeCell ref="W4:X4"/>
  </mergeCells>
  <phoneticPr fontId="3"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tabColor theme="2" tint="-0.499984740745262"/>
  </sheetPr>
  <dimension ref="B1:X18"/>
  <sheetViews>
    <sheetView workbookViewId="0">
      <pane xSplit="2" ySplit="6" topLeftCell="E7" activePane="bottomRight" state="frozen"/>
      <selection pane="topRight" activeCell="C1" sqref="C1"/>
      <selection pane="bottomLeft" activeCell="A7" sqref="A7"/>
      <selection pane="bottomRight" activeCell="I6" sqref="I6"/>
    </sheetView>
  </sheetViews>
  <sheetFormatPr defaultRowHeight="13.5"/>
  <cols>
    <col min="1" max="1" width="1.875" customWidth="1"/>
    <col min="2" max="2" width="17.125" customWidth="1"/>
    <col min="3" max="3" width="15.625" style="330" customWidth="1"/>
    <col min="4" max="5" width="6.625" customWidth="1"/>
    <col min="6" max="6" width="11.625" style="491" customWidth="1"/>
    <col min="7" max="8" width="6.625" customWidth="1"/>
    <col min="9" max="9" width="12.875" customWidth="1"/>
    <col min="10" max="11" width="6.625" customWidth="1"/>
    <col min="12" max="12" width="15.625" customWidth="1"/>
    <col min="13" max="14" width="6.625" customWidth="1"/>
    <col min="15" max="15" width="8.5" style="488" bestFit="1" customWidth="1"/>
    <col min="16" max="17" width="6.625" customWidth="1"/>
    <col min="18" max="18" width="15.625" customWidth="1"/>
    <col min="19" max="20" width="6.625" customWidth="1"/>
    <col min="21" max="21" width="15.625" customWidth="1"/>
    <col min="22" max="22" width="6.625" customWidth="1"/>
    <col min="23" max="23" width="15.625" customWidth="1"/>
    <col min="24" max="24" width="6.625" customWidth="1"/>
  </cols>
  <sheetData>
    <row r="1" spans="2:24">
      <c r="B1" s="611" t="s">
        <v>42</v>
      </c>
      <c r="C1" s="611"/>
      <c r="D1" s="611"/>
      <c r="E1" s="611"/>
      <c r="F1" s="611"/>
      <c r="G1" s="611"/>
      <c r="H1" s="611"/>
      <c r="I1" s="611"/>
      <c r="J1" s="611"/>
      <c r="K1" s="611"/>
      <c r="L1" s="611"/>
      <c r="M1" s="611"/>
      <c r="N1" s="611"/>
      <c r="O1" s="611"/>
      <c r="P1" s="611"/>
      <c r="Q1" s="611"/>
      <c r="R1" s="611"/>
      <c r="S1" s="611"/>
      <c r="T1" s="611"/>
      <c r="U1" s="611"/>
      <c r="V1" s="611"/>
      <c r="W1" s="611"/>
      <c r="X1" s="611"/>
    </row>
    <row r="2" spans="2:24" ht="48.95" customHeight="1">
      <c r="B2" s="611"/>
      <c r="C2" s="611"/>
      <c r="D2" s="611"/>
      <c r="E2" s="611"/>
      <c r="F2" s="611"/>
      <c r="G2" s="611"/>
      <c r="H2" s="611"/>
      <c r="I2" s="611"/>
      <c r="J2" s="611"/>
      <c r="K2" s="611"/>
      <c r="L2" s="611"/>
      <c r="M2" s="611"/>
      <c r="N2" s="611"/>
      <c r="O2" s="611"/>
      <c r="P2" s="611"/>
      <c r="Q2" s="611"/>
      <c r="R2" s="611"/>
      <c r="S2" s="611"/>
      <c r="T2" s="611"/>
      <c r="U2" s="611"/>
      <c r="V2" s="611"/>
      <c r="W2" s="611"/>
      <c r="X2" s="611"/>
    </row>
    <row r="3" spans="2:24" ht="9.9499999999999993" customHeight="1"/>
    <row r="4" spans="2:24" ht="27" customHeight="1">
      <c r="B4" s="620"/>
      <c r="C4" s="616" t="s">
        <v>0</v>
      </c>
      <c r="D4" s="616"/>
      <c r="E4" s="616"/>
      <c r="F4" s="625" t="s">
        <v>27</v>
      </c>
      <c r="G4" s="632"/>
      <c r="H4" s="626"/>
      <c r="I4" s="623" t="s">
        <v>29</v>
      </c>
      <c r="J4" s="631"/>
      <c r="K4" s="631"/>
      <c r="L4" s="617" t="s">
        <v>18</v>
      </c>
      <c r="M4" s="617"/>
      <c r="N4" s="617"/>
      <c r="O4" s="616" t="s">
        <v>3</v>
      </c>
      <c r="P4" s="616"/>
      <c r="Q4" s="616"/>
      <c r="R4" s="617" t="s">
        <v>19</v>
      </c>
      <c r="S4" s="617"/>
      <c r="T4" s="617"/>
      <c r="U4" s="613" t="s">
        <v>15</v>
      </c>
      <c r="V4" s="613"/>
      <c r="W4" s="614" t="s">
        <v>16</v>
      </c>
      <c r="X4" s="614"/>
    </row>
    <row r="5" spans="2:24" ht="18" customHeight="1">
      <c r="B5" s="620"/>
      <c r="C5" s="510" t="s">
        <v>329</v>
      </c>
      <c r="D5" s="3" t="s">
        <v>1</v>
      </c>
      <c r="E5" s="3" t="s">
        <v>2</v>
      </c>
      <c r="F5" s="492" t="s">
        <v>28</v>
      </c>
      <c r="G5" s="8" t="s">
        <v>1</v>
      </c>
      <c r="H5" s="8" t="s">
        <v>2</v>
      </c>
      <c r="I5" s="3" t="s">
        <v>30</v>
      </c>
      <c r="J5" s="3" t="s">
        <v>1</v>
      </c>
      <c r="K5" s="3" t="s">
        <v>2</v>
      </c>
      <c r="L5" s="5" t="s">
        <v>20</v>
      </c>
      <c r="M5" s="4" t="s">
        <v>1</v>
      </c>
      <c r="N5" s="4" t="s">
        <v>2</v>
      </c>
      <c r="O5" s="489"/>
      <c r="P5" s="3" t="s">
        <v>1</v>
      </c>
      <c r="Q5" s="3" t="s">
        <v>2</v>
      </c>
      <c r="R5" s="5" t="s">
        <v>20</v>
      </c>
      <c r="S5" s="4" t="s">
        <v>1</v>
      </c>
      <c r="T5" s="4" t="s">
        <v>2</v>
      </c>
      <c r="U5" s="6" t="s">
        <v>20</v>
      </c>
      <c r="V5" s="6" t="s">
        <v>21</v>
      </c>
      <c r="W5" s="5" t="s">
        <v>20</v>
      </c>
      <c r="X5" s="5" t="s">
        <v>21</v>
      </c>
    </row>
    <row r="6" spans="2:24" s="330" customFormat="1" ht="25.5" customHeight="1">
      <c r="B6" s="490" t="s">
        <v>328</v>
      </c>
      <c r="C6" s="169">
        <v>3866305.51</v>
      </c>
      <c r="D6" s="169"/>
      <c r="E6" s="169"/>
      <c r="F6" s="525">
        <v>14593</v>
      </c>
      <c r="G6" s="524"/>
      <c r="H6" s="524"/>
      <c r="I6" s="169">
        <f>C6/F6</f>
        <v>264.9424731035428</v>
      </c>
      <c r="J6" s="169"/>
      <c r="K6" s="169"/>
      <c r="L6" s="523">
        <v>3011567.59</v>
      </c>
      <c r="M6" s="523"/>
      <c r="N6" s="523"/>
      <c r="O6" s="410">
        <f t="shared" ref="O6:O18" si="0">L6/C6</f>
        <v>0.77892644081300244</v>
      </c>
      <c r="P6" s="169"/>
      <c r="Q6" s="169"/>
      <c r="R6" s="523">
        <f t="shared" ref="R6:R18" si="1">C6-L6</f>
        <v>854737.91999999993</v>
      </c>
      <c r="S6" s="523"/>
      <c r="T6" s="523"/>
      <c r="U6" s="169">
        <v>4526.55</v>
      </c>
      <c r="V6" s="169"/>
      <c r="W6" s="524">
        <v>19688.060000000001</v>
      </c>
      <c r="X6" s="524"/>
    </row>
    <row r="7" spans="2:24" ht="25.5" customHeight="1">
      <c r="B7" s="443" t="s">
        <v>312</v>
      </c>
      <c r="C7" s="495">
        <v>992694.48</v>
      </c>
      <c r="D7" s="482"/>
      <c r="E7" s="482"/>
      <c r="F7" s="214">
        <v>4373</v>
      </c>
      <c r="G7" s="487"/>
      <c r="H7" s="487"/>
      <c r="I7" s="324">
        <f t="shared" ref="I7:I18" si="2">C7/F7</f>
        <v>227.00536931168534</v>
      </c>
      <c r="J7" s="482"/>
      <c r="K7" s="482"/>
      <c r="L7" s="484">
        <v>797211.77</v>
      </c>
      <c r="M7" s="484"/>
      <c r="N7" s="484"/>
      <c r="O7" s="35">
        <f t="shared" si="0"/>
        <v>0.80307867733887273</v>
      </c>
      <c r="P7" s="482"/>
      <c r="Q7" s="482"/>
      <c r="R7" s="322">
        <f t="shared" si="1"/>
        <v>195482.70999999996</v>
      </c>
      <c r="S7" s="484"/>
      <c r="T7" s="484"/>
      <c r="U7" s="482">
        <v>1728.34</v>
      </c>
      <c r="V7" s="482"/>
      <c r="W7" s="487">
        <v>2973.22</v>
      </c>
      <c r="X7" s="487"/>
    </row>
    <row r="8" spans="2:24" ht="25.5" customHeight="1">
      <c r="B8" s="444" t="s">
        <v>313</v>
      </c>
      <c r="C8" s="495">
        <v>1159972.9199999997</v>
      </c>
      <c r="D8" s="482"/>
      <c r="E8" s="482"/>
      <c r="F8" s="214">
        <v>4921</v>
      </c>
      <c r="G8" s="487"/>
      <c r="H8" s="487"/>
      <c r="I8" s="324">
        <f t="shared" si="2"/>
        <v>235.71894330420639</v>
      </c>
      <c r="J8" s="482"/>
      <c r="K8" s="482"/>
      <c r="L8" s="484">
        <v>888810.59</v>
      </c>
      <c r="M8" s="484"/>
      <c r="N8" s="484"/>
      <c r="O8" s="35">
        <f t="shared" si="0"/>
        <v>0.7662339134606696</v>
      </c>
      <c r="P8" s="482"/>
      <c r="Q8" s="482"/>
      <c r="R8" s="322">
        <f t="shared" si="1"/>
        <v>271162.32999999973</v>
      </c>
      <c r="S8" s="484"/>
      <c r="T8" s="484"/>
      <c r="U8" s="482">
        <v>2324.37</v>
      </c>
      <c r="V8" s="482"/>
      <c r="W8" s="487">
        <v>7033.1299999999992</v>
      </c>
      <c r="X8" s="487"/>
    </row>
    <row r="9" spans="2:24" ht="25.5" customHeight="1">
      <c r="B9" s="1" t="s">
        <v>6</v>
      </c>
      <c r="C9" s="495">
        <v>464683.36</v>
      </c>
      <c r="D9" s="482"/>
      <c r="E9" s="482"/>
      <c r="F9" s="214">
        <v>1129</v>
      </c>
      <c r="G9" s="487"/>
      <c r="H9" s="487"/>
      <c r="I9" s="324">
        <f t="shared" si="2"/>
        <v>411.58844995571303</v>
      </c>
      <c r="J9" s="482"/>
      <c r="K9" s="482"/>
      <c r="L9" s="484">
        <v>416806.51</v>
      </c>
      <c r="M9" s="484"/>
      <c r="N9" s="484"/>
      <c r="O9" s="35">
        <f t="shared" si="0"/>
        <v>0.8969688736002942</v>
      </c>
      <c r="P9" s="482"/>
      <c r="Q9" s="482"/>
      <c r="R9" s="322">
        <f t="shared" si="1"/>
        <v>47876.849999999977</v>
      </c>
      <c r="S9" s="484"/>
      <c r="T9" s="484"/>
      <c r="U9" s="482">
        <v>11.67</v>
      </c>
      <c r="V9" s="482"/>
      <c r="W9" s="487">
        <v>653.15</v>
      </c>
      <c r="X9" s="487"/>
    </row>
    <row r="10" spans="2:24" ht="25.5" customHeight="1">
      <c r="B10" s="1" t="s">
        <v>7</v>
      </c>
      <c r="C10" s="495">
        <v>303414.96000000002</v>
      </c>
      <c r="D10" s="482"/>
      <c r="E10" s="482"/>
      <c r="F10" s="491">
        <v>826</v>
      </c>
      <c r="G10" s="487"/>
      <c r="H10" s="487"/>
      <c r="I10" s="324">
        <f t="shared" si="2"/>
        <v>367.33046004842618</v>
      </c>
      <c r="J10" s="482"/>
      <c r="K10" s="482"/>
      <c r="L10" s="484">
        <v>271779.3</v>
      </c>
      <c r="M10" s="484"/>
      <c r="N10" s="484"/>
      <c r="O10" s="35">
        <f t="shared" si="0"/>
        <v>0.89573467306951504</v>
      </c>
      <c r="P10" s="482"/>
      <c r="Q10" s="482"/>
      <c r="R10" s="322">
        <f t="shared" si="1"/>
        <v>31635.660000000033</v>
      </c>
      <c r="S10" s="484"/>
      <c r="T10" s="484"/>
      <c r="U10" s="482">
        <v>11.67</v>
      </c>
      <c r="V10" s="482"/>
      <c r="W10" s="487">
        <v>244.46</v>
      </c>
      <c r="X10" s="487"/>
    </row>
    <row r="11" spans="2:24" ht="25.5" customHeight="1">
      <c r="B11" s="1" t="s">
        <v>185</v>
      </c>
      <c r="C11" s="495">
        <v>5968.75</v>
      </c>
      <c r="D11" s="482"/>
      <c r="E11" s="482"/>
      <c r="F11" s="214">
        <v>20</v>
      </c>
      <c r="G11" s="487"/>
      <c r="H11" s="487"/>
      <c r="I11" s="324">
        <f t="shared" si="2"/>
        <v>298.4375</v>
      </c>
      <c r="J11" s="482"/>
      <c r="K11" s="482"/>
      <c r="L11" s="484">
        <v>4628.3599999999997</v>
      </c>
      <c r="M11" s="484"/>
      <c r="N11" s="484"/>
      <c r="O11" s="35">
        <f>L11/C11</f>
        <v>0.77543204188481674</v>
      </c>
      <c r="P11" s="482"/>
      <c r="Q11" s="482"/>
      <c r="R11" s="322">
        <f>C11-L11</f>
        <v>1340.3900000000003</v>
      </c>
      <c r="S11" s="484"/>
      <c r="T11" s="484"/>
      <c r="U11" s="482">
        <v>0</v>
      </c>
      <c r="V11" s="482"/>
      <c r="W11" s="487">
        <v>3.39</v>
      </c>
      <c r="X11" s="487"/>
    </row>
    <row r="12" spans="2:24" ht="25.5" customHeight="1">
      <c r="B12" s="1" t="s">
        <v>8</v>
      </c>
      <c r="C12" s="495">
        <v>26192.01</v>
      </c>
      <c r="D12" s="482"/>
      <c r="E12" s="482"/>
      <c r="F12" s="214">
        <v>56</v>
      </c>
      <c r="G12" s="487"/>
      <c r="H12" s="487"/>
      <c r="I12" s="324">
        <f t="shared" si="2"/>
        <v>467.71446428571426</v>
      </c>
      <c r="J12" s="482"/>
      <c r="K12" s="482"/>
      <c r="L12" s="484">
        <v>24418.13</v>
      </c>
      <c r="M12" s="484"/>
      <c r="N12" s="484"/>
      <c r="O12" s="35">
        <f t="shared" si="0"/>
        <v>0.93227400264431792</v>
      </c>
      <c r="P12" s="482"/>
      <c r="Q12" s="482"/>
      <c r="R12" s="322">
        <f t="shared" si="1"/>
        <v>1773.8799999999974</v>
      </c>
      <c r="S12" s="484"/>
      <c r="T12" s="484"/>
      <c r="U12" s="482">
        <v>0</v>
      </c>
      <c r="V12" s="482"/>
      <c r="W12" s="487">
        <v>53.38</v>
      </c>
      <c r="X12" s="487"/>
    </row>
    <row r="13" spans="2:24" ht="25.5" customHeight="1">
      <c r="B13" s="1" t="s">
        <v>9</v>
      </c>
      <c r="C13" s="495">
        <v>6108.73</v>
      </c>
      <c r="D13" s="482"/>
      <c r="E13" s="482"/>
      <c r="F13" s="214">
        <v>33</v>
      </c>
      <c r="G13" s="487"/>
      <c r="H13" s="487"/>
      <c r="I13" s="324">
        <f t="shared" si="2"/>
        <v>185.11303030303029</v>
      </c>
      <c r="J13" s="482"/>
      <c r="K13" s="482"/>
      <c r="L13" s="484">
        <v>3363.7</v>
      </c>
      <c r="M13" s="484"/>
      <c r="N13" s="484"/>
      <c r="O13" s="35">
        <f t="shared" si="0"/>
        <v>0.5506381850237283</v>
      </c>
      <c r="P13" s="482"/>
      <c r="Q13" s="482"/>
      <c r="R13" s="322">
        <f t="shared" si="1"/>
        <v>2745.0299999999997</v>
      </c>
      <c r="S13" s="484"/>
      <c r="T13" s="484"/>
      <c r="U13" s="482">
        <v>0</v>
      </c>
      <c r="V13" s="482"/>
      <c r="W13" s="487">
        <v>62.03</v>
      </c>
      <c r="X13" s="487"/>
    </row>
    <row r="14" spans="2:24" ht="25.5" customHeight="1">
      <c r="B14" s="1" t="s">
        <v>10</v>
      </c>
      <c r="C14" s="495">
        <v>16050.37</v>
      </c>
      <c r="D14" s="482"/>
      <c r="E14" s="482"/>
      <c r="F14" s="214">
        <v>30</v>
      </c>
      <c r="G14" s="487"/>
      <c r="H14" s="487"/>
      <c r="I14" s="324">
        <f t="shared" si="2"/>
        <v>535.01233333333334</v>
      </c>
      <c r="J14" s="482"/>
      <c r="K14" s="482"/>
      <c r="L14" s="484">
        <v>15073.05</v>
      </c>
      <c r="M14" s="484"/>
      <c r="N14" s="484"/>
      <c r="O14" s="35">
        <f t="shared" si="0"/>
        <v>0.93910919187532738</v>
      </c>
      <c r="P14" s="482"/>
      <c r="Q14" s="482"/>
      <c r="R14" s="322">
        <f t="shared" si="1"/>
        <v>977.32000000000153</v>
      </c>
      <c r="S14" s="484"/>
      <c r="T14" s="484"/>
      <c r="U14" s="482">
        <v>0</v>
      </c>
      <c r="V14" s="482"/>
      <c r="W14" s="487">
        <v>2.3199999999999998</v>
      </c>
      <c r="X14" s="487"/>
    </row>
    <row r="15" spans="2:24" ht="25.5" customHeight="1">
      <c r="B15" s="1" t="s">
        <v>11</v>
      </c>
      <c r="C15" s="495">
        <v>31331.48</v>
      </c>
      <c r="D15" s="482"/>
      <c r="E15" s="482"/>
      <c r="F15" s="214">
        <v>58</v>
      </c>
      <c r="G15" s="487"/>
      <c r="H15" s="487"/>
      <c r="I15" s="324">
        <f t="shared" si="2"/>
        <v>540.19793103448274</v>
      </c>
      <c r="J15" s="482"/>
      <c r="K15" s="482"/>
      <c r="L15" s="484">
        <v>25589.65</v>
      </c>
      <c r="M15" s="484"/>
      <c r="N15" s="484"/>
      <c r="O15" s="35">
        <f t="shared" si="0"/>
        <v>0.81673926670556263</v>
      </c>
      <c r="P15" s="482"/>
      <c r="Q15" s="482"/>
      <c r="R15" s="322">
        <f t="shared" si="1"/>
        <v>5741.8299999999981</v>
      </c>
      <c r="S15" s="484"/>
      <c r="T15" s="484"/>
      <c r="U15" s="482">
        <v>0</v>
      </c>
      <c r="V15" s="482"/>
      <c r="W15" s="487">
        <v>2.14</v>
      </c>
      <c r="X15" s="487"/>
    </row>
    <row r="16" spans="2:24" ht="25.5" customHeight="1">
      <c r="B16" s="1" t="s">
        <v>12</v>
      </c>
      <c r="C16" s="495">
        <v>666382.28</v>
      </c>
      <c r="D16" s="482"/>
      <c r="E16" s="482"/>
      <c r="F16" s="214">
        <v>2299</v>
      </c>
      <c r="G16" s="487"/>
      <c r="H16" s="487"/>
      <c r="I16" s="324">
        <f t="shared" si="2"/>
        <v>289.85745106568072</v>
      </c>
      <c r="J16" s="482"/>
      <c r="K16" s="482"/>
      <c r="L16" s="484">
        <v>440134.96</v>
      </c>
      <c r="M16" s="484"/>
      <c r="N16" s="484"/>
      <c r="O16" s="35">
        <f t="shared" si="0"/>
        <v>0.66048418934549102</v>
      </c>
      <c r="P16" s="482"/>
      <c r="Q16" s="482"/>
      <c r="R16" s="322">
        <f t="shared" si="1"/>
        <v>226247.32</v>
      </c>
      <c r="S16" s="484"/>
      <c r="T16" s="484"/>
      <c r="U16" s="482">
        <v>438.83</v>
      </c>
      <c r="V16" s="482"/>
      <c r="W16" s="487">
        <v>7294.99</v>
      </c>
      <c r="X16" s="487"/>
    </row>
    <row r="17" spans="2:24" ht="25.5" customHeight="1">
      <c r="B17" s="1" t="s">
        <v>13</v>
      </c>
      <c r="C17" s="495">
        <v>719.35</v>
      </c>
      <c r="D17" s="482"/>
      <c r="E17" s="482"/>
      <c r="F17" s="214">
        <v>2</v>
      </c>
      <c r="G17" s="487"/>
      <c r="H17" s="487"/>
      <c r="I17" s="324">
        <f t="shared" si="2"/>
        <v>359.67500000000001</v>
      </c>
      <c r="J17" s="482"/>
      <c r="K17" s="482"/>
      <c r="L17" s="484">
        <v>26.55</v>
      </c>
      <c r="M17" s="484"/>
      <c r="N17" s="484"/>
      <c r="O17" s="35">
        <f t="shared" si="0"/>
        <v>3.6908320011121154E-2</v>
      </c>
      <c r="P17" s="482"/>
      <c r="Q17" s="482"/>
      <c r="R17" s="322">
        <f t="shared" si="1"/>
        <v>692.80000000000007</v>
      </c>
      <c r="S17" s="484"/>
      <c r="T17" s="484"/>
      <c r="U17" s="482">
        <v>0</v>
      </c>
      <c r="V17" s="482"/>
      <c r="W17" s="487">
        <v>0.8</v>
      </c>
      <c r="X17" s="487"/>
    </row>
    <row r="18" spans="2:24" ht="23.25" customHeight="1">
      <c r="B18" s="36" t="s">
        <v>90</v>
      </c>
      <c r="C18" s="494">
        <f>C6-SUM(C7:C17)</f>
        <v>192786.82000000076</v>
      </c>
      <c r="D18" s="484"/>
      <c r="E18" s="484"/>
      <c r="F18" s="493">
        <f>F6-SUM(F7:F17)</f>
        <v>846</v>
      </c>
      <c r="G18" s="484"/>
      <c r="H18" s="484"/>
      <c r="I18" s="324">
        <f t="shared" si="2"/>
        <v>227.88040189125385</v>
      </c>
      <c r="J18" s="482"/>
      <c r="K18" s="482"/>
      <c r="L18" s="484">
        <f>L6-SUM(L7:L17)</f>
        <v>123725.02000000048</v>
      </c>
      <c r="M18" s="484"/>
      <c r="N18" s="484"/>
      <c r="O18" s="35">
        <f t="shared" si="0"/>
        <v>0.64177115427289066</v>
      </c>
      <c r="P18" s="482"/>
      <c r="Q18" s="482"/>
      <c r="R18" s="322">
        <f t="shared" si="1"/>
        <v>69061.800000000279</v>
      </c>
      <c r="S18" s="484"/>
      <c r="T18" s="484"/>
      <c r="U18" s="484">
        <f>U6-SUM(U7:U17)</f>
        <v>11.670000000000073</v>
      </c>
      <c r="V18" s="484"/>
      <c r="W18" s="484">
        <f>W6-SUM(W7:W17)</f>
        <v>1365.0500000000065</v>
      </c>
      <c r="X18" s="484"/>
    </row>
  </sheetData>
  <mergeCells count="10">
    <mergeCell ref="B1:X2"/>
    <mergeCell ref="B4:B5"/>
    <mergeCell ref="C4:E4"/>
    <mergeCell ref="F4:H4"/>
    <mergeCell ref="I4:K4"/>
    <mergeCell ref="L4:N4"/>
    <mergeCell ref="O4:Q4"/>
    <mergeCell ref="R4:T4"/>
    <mergeCell ref="U4:V4"/>
    <mergeCell ref="W4:X4"/>
  </mergeCells>
  <phoneticPr fontId="3"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sheetPr>
    <tabColor theme="8" tint="-0.249977111117893"/>
  </sheetPr>
  <dimension ref="B1:T54"/>
  <sheetViews>
    <sheetView workbookViewId="0">
      <pane xSplit="2" ySplit="4" topLeftCell="C5" activePane="bottomRight" state="frozen"/>
      <selection pane="topRight" activeCell="C1" sqref="C1"/>
      <selection pane="bottomLeft" activeCell="A5" sqref="A5"/>
      <selection pane="bottomRight" activeCell="F53" sqref="F53"/>
    </sheetView>
  </sheetViews>
  <sheetFormatPr defaultRowHeight="13.5"/>
  <cols>
    <col min="1" max="1" width="1.5" style="9" customWidth="1"/>
    <col min="2" max="2" width="18.5" style="9" customWidth="1"/>
    <col min="3" max="3" width="14.625" style="385" customWidth="1"/>
    <col min="4" max="4" width="9.625" style="9" customWidth="1"/>
    <col min="5" max="5" width="9.625" style="9" bestFit="1" customWidth="1"/>
    <col min="6" max="6" width="15.25" style="385" customWidth="1"/>
    <col min="7" max="7" width="11" style="9" customWidth="1"/>
    <col min="8" max="8" width="15.75" style="9" customWidth="1"/>
    <col min="9" max="9" width="16.25" style="9" customWidth="1"/>
    <col min="10" max="10" width="14.5" style="385" customWidth="1"/>
    <col min="11" max="12" width="10.75" style="9" bestFit="1" customWidth="1"/>
    <col min="13" max="14" width="11.125" style="385" customWidth="1"/>
    <col min="15" max="15" width="12.625" style="9" customWidth="1"/>
    <col min="16" max="16" width="9.5" style="9" bestFit="1" customWidth="1"/>
    <col min="17" max="16384" width="9" style="9"/>
  </cols>
  <sheetData>
    <row r="1" spans="2:20" ht="47.45" customHeight="1" thickBot="1">
      <c r="B1" s="642" t="s">
        <v>31</v>
      </c>
      <c r="C1" s="642"/>
      <c r="D1" s="642"/>
      <c r="E1" s="642"/>
      <c r="F1" s="642"/>
      <c r="G1" s="642"/>
      <c r="H1" s="642"/>
      <c r="I1" s="642"/>
      <c r="J1" s="642"/>
      <c r="K1" s="642"/>
      <c r="L1" s="642"/>
      <c r="M1" s="642"/>
      <c r="N1" s="642"/>
      <c r="O1" s="642"/>
      <c r="P1" s="642"/>
      <c r="T1" s="10"/>
    </row>
    <row r="2" spans="2:20" ht="26.1" customHeight="1" thickTop="1">
      <c r="B2" s="643"/>
      <c r="C2" s="645" t="s">
        <v>32</v>
      </c>
      <c r="D2" s="645"/>
      <c r="E2" s="645"/>
      <c r="F2" s="646" t="s">
        <v>346</v>
      </c>
      <c r="G2" s="647"/>
      <c r="H2" s="647"/>
      <c r="I2" s="648"/>
      <c r="J2" s="649" t="s">
        <v>34</v>
      </c>
      <c r="K2" s="650"/>
      <c r="L2" s="651"/>
      <c r="M2" s="652" t="s">
        <v>315</v>
      </c>
      <c r="N2" s="649" t="s">
        <v>36</v>
      </c>
      <c r="O2" s="650"/>
      <c r="P2" s="654"/>
    </row>
    <row r="3" spans="2:20" ht="20.100000000000001" customHeight="1" thickBot="1">
      <c r="B3" s="644"/>
      <c r="C3" s="17"/>
      <c r="D3" s="13" t="s">
        <v>39</v>
      </c>
      <c r="E3" s="18" t="s">
        <v>1</v>
      </c>
      <c r="F3" s="28" t="s">
        <v>347</v>
      </c>
      <c r="G3" s="21" t="s">
        <v>38</v>
      </c>
      <c r="H3" s="21" t="s">
        <v>344</v>
      </c>
      <c r="I3" s="30" t="s">
        <v>345</v>
      </c>
      <c r="J3" s="19"/>
      <c r="K3" s="14" t="s">
        <v>2</v>
      </c>
      <c r="L3" s="15" t="s">
        <v>1</v>
      </c>
      <c r="M3" s="653"/>
      <c r="N3" s="20"/>
      <c r="O3" s="15" t="s">
        <v>2</v>
      </c>
      <c r="P3" s="16" t="s">
        <v>1</v>
      </c>
    </row>
    <row r="4" spans="2:20" s="385" customFormat="1" ht="15.95" customHeight="1" thickTop="1">
      <c r="B4" s="376" t="s">
        <v>314</v>
      </c>
      <c r="C4" s="377">
        <f>SUM(C5:C51)</f>
        <v>3516788.02</v>
      </c>
      <c r="D4" s="378">
        <f>(C4-'门诊分科(同比)'!C4)/'门诊分科(同比)'!C4</f>
        <v>2.4742045050002683E-2</v>
      </c>
      <c r="E4" s="379">
        <f>(C4-'门诊分科(环比)'!C4)/'门诊分科(环比)'!C4</f>
        <v>-9.0400897988012277E-2</v>
      </c>
      <c r="F4" s="442">
        <f>SUM(F5:F51)</f>
        <v>2801343.9199999995</v>
      </c>
      <c r="G4" s="381">
        <f>F4/C4</f>
        <v>0.79656320030344041</v>
      </c>
      <c r="H4" s="381">
        <f>(F4-'门诊分科(同比)'!F4)/'门诊分科(同比)'!F4</f>
        <v>-1.0409129550293333E-2</v>
      </c>
      <c r="I4" s="382">
        <f>G4-'门诊分科(环比)'!G4</f>
        <v>1.763675949043797E-2</v>
      </c>
      <c r="J4" s="377">
        <f>SUM(J5:J51)</f>
        <v>715444.1</v>
      </c>
      <c r="K4" s="378">
        <f>(J4-'门诊分科(同比)'!J4)/'门诊分科(同比)'!J4</f>
        <v>0.19029170481207741</v>
      </c>
      <c r="L4" s="379">
        <f>(J4-'门诊分科(环比)'!J4)/'门诊分科(环比)'!J4</f>
        <v>-0.16296670212080921</v>
      </c>
      <c r="M4" s="380">
        <f>C4/N4</f>
        <v>274.0852638142</v>
      </c>
      <c r="N4" s="383">
        <f>SUM(N5:N51)</f>
        <v>12831</v>
      </c>
      <c r="O4" s="379">
        <f>(N4-'门诊分科(同比)'!N4)/'门诊分科(同比)'!N4</f>
        <v>-0.12957058544196459</v>
      </c>
      <c r="P4" s="384">
        <f>(N4-'门诊分科(环比)'!N4)/'门诊分科(环比)'!N4</f>
        <v>-0.1207428219009114</v>
      </c>
      <c r="S4" s="386"/>
    </row>
    <row r="5" spans="2:20" ht="15.95" customHeight="1">
      <c r="B5" s="373" t="s">
        <v>63</v>
      </c>
      <c r="C5" s="438">
        <v>516854.33</v>
      </c>
      <c r="D5" s="46">
        <f>(C5-'门诊分科(同比)'!C5)/'门诊分科(同比)'!C5</f>
        <v>-0.48818631822631625</v>
      </c>
      <c r="E5" s="47">
        <f>(C5-'门诊分科(环比)'!C5)/'门诊分科(环比)'!C5</f>
        <v>-0.10227502116674808</v>
      </c>
      <c r="F5" s="380">
        <v>488726.33</v>
      </c>
      <c r="G5" s="43">
        <f t="shared" ref="G5:G50" si="0">F5/C5</f>
        <v>0.94557847662802785</v>
      </c>
      <c r="H5" s="43">
        <f>(F5-'门诊分科(同比)'!F5)/'门诊分科(同比)'!F5</f>
        <v>-0.50891827507949483</v>
      </c>
      <c r="I5" s="49">
        <f>G5-'门诊分科(环比)'!G5</f>
        <v>-1.3436248167297826E-5</v>
      </c>
      <c r="J5" s="377">
        <f>C5-F5</f>
        <v>28128</v>
      </c>
      <c r="K5" s="46">
        <f>(J5-'门诊分科(同比)'!J5)/'门诊分科(同比)'!J5</f>
        <v>0.92066338271103243</v>
      </c>
      <c r="L5" s="47">
        <f>(J5-'门诊分科(环比)'!J5)/'门诊分科(环比)'!J5</f>
        <v>-0.10205332516089288</v>
      </c>
      <c r="M5" s="380">
        <f t="shared" ref="M5:M51" si="1">C5/N5</f>
        <v>289.39212206047034</v>
      </c>
      <c r="N5" s="458">
        <v>1786</v>
      </c>
      <c r="O5" s="47">
        <f>(N5-'门诊分科(同比)'!N5)/'门诊分科(同比)'!N5</f>
        <v>-0.58942528735632183</v>
      </c>
      <c r="P5" s="48">
        <f>(N5-'门诊分科(环比)'!N5)/'门诊分科(环比)'!N5</f>
        <v>-0.10296333500753391</v>
      </c>
    </row>
    <row r="6" spans="2:20" ht="15.95" customHeight="1">
      <c r="B6" s="373" t="s">
        <v>66</v>
      </c>
      <c r="C6" s="439">
        <v>127104.42</v>
      </c>
      <c r="D6" s="46">
        <f>(C6-'门诊分科(同比)'!C6)/'门诊分科(同比)'!C6</f>
        <v>-0.10333965088886224</v>
      </c>
      <c r="E6" s="47">
        <f>(C6-'门诊分科(环比)'!C6)/'门诊分科(环比)'!C6</f>
        <v>-7.8870843630754681E-2</v>
      </c>
      <c r="F6" s="380">
        <v>116050.47</v>
      </c>
      <c r="G6" s="43">
        <f t="shared" si="0"/>
        <v>0.91303252868783003</v>
      </c>
      <c r="H6" s="43">
        <f>(F6-'门诊分科(同比)'!F6)/'门诊分科(同比)'!F6</f>
        <v>-0.14321857479841346</v>
      </c>
      <c r="I6" s="49">
        <f>G6-'门诊分科(环比)'!G6</f>
        <v>-3.3114157906674047E-3</v>
      </c>
      <c r="J6" s="377">
        <f t="shared" ref="J6:J51" si="2">C6-F6</f>
        <v>11053.949999999997</v>
      </c>
      <c r="K6" s="46">
        <f>(J6-'门诊分科(同比)'!J6)/'门诊分科(同比)'!J6</f>
        <v>0.75353476706943101</v>
      </c>
      <c r="L6" s="47">
        <f>(J6-'门诊分科(环比)'!J6)/'门诊分科(环比)'!J6</f>
        <v>-4.2409148005371239E-2</v>
      </c>
      <c r="M6" s="380">
        <f t="shared" si="1"/>
        <v>210.43778145695364</v>
      </c>
      <c r="N6" s="459">
        <v>604</v>
      </c>
      <c r="O6" s="47">
        <f>(N6-'门诊分科(同比)'!N6)/'门诊分科(同比)'!N6</f>
        <v>-0.17934782608695651</v>
      </c>
      <c r="P6" s="48">
        <f>(N6-'门诊分科(环比)'!N6)/'门诊分科(环比)'!N6</f>
        <v>-0.10914454277286136</v>
      </c>
    </row>
    <row r="7" spans="2:20" ht="15.95" customHeight="1">
      <c r="B7" s="373" t="s">
        <v>56</v>
      </c>
      <c r="C7" s="438">
        <v>30582.25</v>
      </c>
      <c r="D7" s="46">
        <f>(C7-'门诊分科(同比)'!C7)/'门诊分科(同比)'!C7</f>
        <v>0.50309468259167944</v>
      </c>
      <c r="E7" s="47">
        <f>(C7-'门诊分科(环比)'!C7)/'门诊分科(环比)'!C7</f>
        <v>8.9391186269693862E-2</v>
      </c>
      <c r="F7" s="380">
        <v>23132.51</v>
      </c>
      <c r="G7" s="43">
        <f t="shared" si="0"/>
        <v>0.75640314234564165</v>
      </c>
      <c r="H7" s="43">
        <f>(F7-'门诊分科(同比)'!F7)/'门诊分科(同比)'!F7</f>
        <v>0.56969773874052365</v>
      </c>
      <c r="I7" s="49">
        <f>G7-'门诊分科(环比)'!G7</f>
        <v>-6.4421577961816134E-2</v>
      </c>
      <c r="J7" s="377">
        <f t="shared" si="2"/>
        <v>7449.7400000000016</v>
      </c>
      <c r="K7" s="46">
        <f>(J7-'门诊分科(同比)'!J7)/'门诊分科(同比)'!J7</f>
        <v>0.32811221424534803</v>
      </c>
      <c r="L7" s="47">
        <f>(J7-'门诊分科(环比)'!J7)/'门诊分科(环比)'!J7</f>
        <v>0.48107635264764076</v>
      </c>
      <c r="M7" s="380">
        <f t="shared" si="1"/>
        <v>128.49684873949579</v>
      </c>
      <c r="N7" s="458">
        <v>238</v>
      </c>
      <c r="O7" s="47">
        <f>(N7-'门诊分科(同比)'!N7)/'门诊分科(同比)'!N7</f>
        <v>-0.15901060070671377</v>
      </c>
      <c r="P7" s="48">
        <f>(N7-'门诊分科(环比)'!N7)/'门诊分科(环比)'!N7</f>
        <v>4.3859649122807015E-2</v>
      </c>
    </row>
    <row r="8" spans="2:20" ht="15.95" customHeight="1">
      <c r="B8" s="373" t="s">
        <v>69</v>
      </c>
      <c r="C8" s="438">
        <v>57297.63</v>
      </c>
      <c r="D8" s="46">
        <f>(C8-'门诊分科(同比)'!C8)/'门诊分科(同比)'!C8</f>
        <v>0.12086999541656711</v>
      </c>
      <c r="E8" s="47">
        <f>(C8-'门诊分科(环比)'!C8)/'门诊分科(环比)'!C8</f>
        <v>-8.5702281498540117E-2</v>
      </c>
      <c r="F8" s="380">
        <v>23485.63</v>
      </c>
      <c r="G8" s="43">
        <f t="shared" si="0"/>
        <v>0.40988833220501447</v>
      </c>
      <c r="H8" s="43">
        <f>(F8-'门诊分科(同比)'!F8)/'门诊分科(同比)'!F8</f>
        <v>-6.4566854491770825E-2</v>
      </c>
      <c r="I8" s="49">
        <f>G8-'门诊分科(环比)'!G8</f>
        <v>-8.3836342674343256E-3</v>
      </c>
      <c r="J8" s="377">
        <f t="shared" si="2"/>
        <v>33812</v>
      </c>
      <c r="K8" s="46">
        <f>(J8-'门诊分科(同比)'!J8)/'门诊分科(同比)'!J8</f>
        <v>0.29985160809158778</v>
      </c>
      <c r="L8" s="47">
        <f>(J8-'门诊分科(环比)'!J8)/'门诊分科(环比)'!J8</f>
        <v>-7.2525784507351324E-2</v>
      </c>
      <c r="M8" s="380">
        <f t="shared" si="1"/>
        <v>217.03647727272727</v>
      </c>
      <c r="N8" s="458">
        <v>264</v>
      </c>
      <c r="O8" s="47">
        <f>(N8-'门诊分科(同比)'!N8)/'门诊分科(同比)'!N8</f>
        <v>-1.858736059479554E-2</v>
      </c>
      <c r="P8" s="48">
        <f>(N8-'门诊分科(环比)'!N8)/'门诊分科(环比)'!N8</f>
        <v>-3.2967032967032968E-2</v>
      </c>
    </row>
    <row r="9" spans="2:20" ht="15.95" customHeight="1">
      <c r="B9" s="373" t="s">
        <v>59</v>
      </c>
      <c r="C9" s="438">
        <v>52251.45</v>
      </c>
      <c r="D9" s="46">
        <f>(C9-'门诊分科(同比)'!C9)/'门诊分科(同比)'!C9</f>
        <v>2.7684359982825743E-2</v>
      </c>
      <c r="E9" s="47">
        <f>(C9-'门诊分科(环比)'!C9)/'门诊分科(环比)'!C9</f>
        <v>-0.11453768456928586</v>
      </c>
      <c r="F9" s="380">
        <v>1435.15</v>
      </c>
      <c r="G9" s="43">
        <f t="shared" si="0"/>
        <v>2.746622342537863E-2</v>
      </c>
      <c r="H9" s="43">
        <f>(F9-'门诊分科(同比)'!F9)/'门诊分科(同比)'!F9</f>
        <v>-0.20704687603598029</v>
      </c>
      <c r="I9" s="49">
        <f>G9-'门诊分科(环比)'!G9</f>
        <v>2.3677491913627717E-3</v>
      </c>
      <c r="J9" s="377">
        <f t="shared" si="2"/>
        <v>50816.299999999996</v>
      </c>
      <c r="K9" s="46">
        <f>(J9-'门诊分科(同比)'!J9)/'门诊分科(同比)'!J9</f>
        <v>3.6348459507374177E-2</v>
      </c>
      <c r="L9" s="47">
        <f>(J9-'门诊分科(环比)'!J9)/'门诊分科(环比)'!J9</f>
        <v>-0.11668821221329179</v>
      </c>
      <c r="M9" s="380">
        <f t="shared" si="1"/>
        <v>144.74085872576177</v>
      </c>
      <c r="N9" s="458">
        <v>361</v>
      </c>
      <c r="O9" s="47">
        <f>(N9-'门诊分科(同比)'!N9)/'门诊分科(同比)'!N9</f>
        <v>-8.6075949367088608E-2</v>
      </c>
      <c r="P9" s="48">
        <f>(N9-'门诊分科(环比)'!N9)/'门诊分科(环比)'!N9</f>
        <v>-0.1342925659472422</v>
      </c>
    </row>
    <row r="10" spans="2:20" ht="15.95" customHeight="1">
      <c r="B10" s="373" t="s">
        <v>70</v>
      </c>
      <c r="C10" s="438">
        <v>470278.21</v>
      </c>
      <c r="D10" s="46">
        <f>(C10-'门诊分科(同比)'!C10)/'门诊分科(同比)'!C10</f>
        <v>0.26602307466939801</v>
      </c>
      <c r="E10" s="47">
        <f>(C10-'门诊分科(环比)'!C10)/'门诊分科(环比)'!C10</f>
        <v>-7.6302935764312338E-2</v>
      </c>
      <c r="F10" s="380">
        <v>445351.21</v>
      </c>
      <c r="G10" s="43">
        <f t="shared" si="0"/>
        <v>0.94699520524244574</v>
      </c>
      <c r="H10" s="43">
        <f>(F10-'门诊分科(同比)'!F10)/'门诊分科(同比)'!F10</f>
        <v>0.22144570892217397</v>
      </c>
      <c r="I10" s="49">
        <f>G10-'门诊分科(环比)'!G10</f>
        <v>4.810949957280819E-3</v>
      </c>
      <c r="J10" s="377">
        <f t="shared" si="2"/>
        <v>24927</v>
      </c>
      <c r="K10" s="46">
        <f>(J10-'门诊分科(同比)'!J10)/'门诊分科(同比)'!J10</f>
        <v>2.6383938345666933</v>
      </c>
      <c r="L10" s="47">
        <f>(J10-'门诊分科(环比)'!J10)/'门诊分科(环比)'!J10</f>
        <v>-0.15316539552581068</v>
      </c>
      <c r="M10" s="380">
        <f t="shared" si="1"/>
        <v>256.14281590413947</v>
      </c>
      <c r="N10" s="458">
        <v>1836</v>
      </c>
      <c r="O10" s="47">
        <f>(N10-'门诊分科(同比)'!N10)/'门诊分科(同比)'!N10</f>
        <v>-9.7087378640776691E-3</v>
      </c>
      <c r="P10" s="48">
        <f>(N10-'门诊分科(环比)'!N10)/'门诊分科(环比)'!N10</f>
        <v>-0.15157116451016636</v>
      </c>
    </row>
    <row r="11" spans="2:20" ht="15.95" customHeight="1">
      <c r="B11" s="373" t="s">
        <v>51</v>
      </c>
      <c r="C11" s="438">
        <v>25579.9</v>
      </c>
      <c r="D11" s="46">
        <f>(C11-'门诊分科(同比)'!C11)/'门诊分科(同比)'!C11</f>
        <v>1.0242675652191804</v>
      </c>
      <c r="E11" s="47">
        <f>(C11-'门诊分科(环比)'!C11)/'门诊分科(环比)'!C11</f>
        <v>0.16208833268747394</v>
      </c>
      <c r="F11" s="380">
        <v>23151.1</v>
      </c>
      <c r="G11" s="43">
        <f t="shared" si="0"/>
        <v>0.90505044976719995</v>
      </c>
      <c r="H11" s="43">
        <f>(F11-'门诊分科(同比)'!F11)/'门诊分科(同比)'!F11</f>
        <v>0.85731522797762016</v>
      </c>
      <c r="I11" s="49">
        <f>G11-'门诊分科(环比)'!G11</f>
        <v>2.4621538459236758E-2</v>
      </c>
      <c r="J11" s="377">
        <f t="shared" si="2"/>
        <v>2428.8000000000029</v>
      </c>
      <c r="K11" s="46">
        <f>(J11-'门诊分科(同比)'!J11)/'门诊分科(同比)'!J11</f>
        <v>13.137369033760113</v>
      </c>
      <c r="L11" s="47">
        <f>(J11-'门诊分科(环比)'!J11)/'门诊分科(环比)'!J11</f>
        <v>-7.7203647416412266E-2</v>
      </c>
      <c r="M11" s="380">
        <f t="shared" si="1"/>
        <v>134.63105263157897</v>
      </c>
      <c r="N11" s="458">
        <v>190</v>
      </c>
      <c r="O11" s="47">
        <f>(N11-'门诊分科(同比)'!N11)/'门诊分科(同比)'!N11</f>
        <v>1.3170731707317074</v>
      </c>
      <c r="P11" s="48">
        <f>(N11-'门诊分科(环比)'!N11)/'门诊分科(环比)'!N11</f>
        <v>-0.05</v>
      </c>
    </row>
    <row r="12" spans="2:20" ht="15.95" customHeight="1">
      <c r="B12" s="373" t="s">
        <v>50</v>
      </c>
      <c r="C12" s="438">
        <v>369</v>
      </c>
      <c r="D12" s="46">
        <f>(C12-'门诊分科(同比)'!C12)/'门诊分科(同比)'!C12</f>
        <v>-0.63465346534653466</v>
      </c>
      <c r="E12" s="47">
        <f>(C12-'门诊分科(环比)'!C12)/'门诊分科(环比)'!C12</f>
        <v>-0.68939393939393945</v>
      </c>
      <c r="F12" s="380">
        <v>0</v>
      </c>
      <c r="G12" s="43">
        <f t="shared" si="0"/>
        <v>0</v>
      </c>
      <c r="H12" s="43"/>
      <c r="I12" s="49">
        <f>G12-'门诊分科(环比)'!G12</f>
        <v>0</v>
      </c>
      <c r="J12" s="377">
        <f t="shared" si="2"/>
        <v>369</v>
      </c>
      <c r="K12" s="46">
        <f>(J12-'门诊分科(同比)'!J12)/'门诊分科(同比)'!J12</f>
        <v>-0.63465346534653466</v>
      </c>
      <c r="L12" s="47">
        <f>(J12-'门诊分科(环比)'!J12)/'门诊分科(环比)'!J12</f>
        <v>-0.68939393939393945</v>
      </c>
      <c r="M12" s="380"/>
      <c r="N12" s="458">
        <v>0</v>
      </c>
      <c r="O12" s="47"/>
      <c r="P12" s="48"/>
      <c r="Q12" s="11"/>
    </row>
    <row r="13" spans="2:20" ht="15.95" customHeight="1">
      <c r="B13" s="373" t="s">
        <v>23</v>
      </c>
      <c r="C13" s="438">
        <v>2698</v>
      </c>
      <c r="D13" s="46">
        <f>(C13-'门诊分科(同比)'!C13)/'门诊分科(同比)'!C13</f>
        <v>-2.5878003696857672E-3</v>
      </c>
      <c r="E13" s="47">
        <f>(C13-'门诊分科(环比)'!C13)/'门诊分科(环比)'!C13</f>
        <v>-0.22737686139747995</v>
      </c>
      <c r="F13" s="380">
        <v>0</v>
      </c>
      <c r="G13" s="43">
        <f t="shared" si="0"/>
        <v>0</v>
      </c>
      <c r="H13" s="43"/>
      <c r="I13" s="49">
        <f>G13-'门诊分科(环比)'!G13</f>
        <v>0</v>
      </c>
      <c r="J13" s="377">
        <f t="shared" si="2"/>
        <v>2698</v>
      </c>
      <c r="K13" s="46">
        <f>(J13-'门诊分科(同比)'!J13)/'门诊分科(同比)'!J13</f>
        <v>-2.5878003696857672E-3</v>
      </c>
      <c r="L13" s="47">
        <f>(J13-'门诊分科(环比)'!J13)/'门诊分科(环比)'!J13</f>
        <v>-0.22737686139747995</v>
      </c>
      <c r="M13" s="380"/>
      <c r="N13" s="458">
        <v>0</v>
      </c>
      <c r="O13" s="47"/>
      <c r="P13" s="48"/>
      <c r="Q13" s="11"/>
    </row>
    <row r="14" spans="2:20" ht="15.95" customHeight="1">
      <c r="B14" s="373" t="s">
        <v>24</v>
      </c>
      <c r="C14" s="438">
        <v>90</v>
      </c>
      <c r="D14" s="46">
        <f>(C14-'门诊分科(同比)'!C14)/'门诊分科(同比)'!C14</f>
        <v>-0.82178217821782173</v>
      </c>
      <c r="E14" s="47">
        <f>(C14-'门诊分科(环比)'!C14)/'门诊分科(环比)'!C14</f>
        <v>-0.58333333333333337</v>
      </c>
      <c r="F14" s="380">
        <v>0</v>
      </c>
      <c r="G14" s="43">
        <f t="shared" si="0"/>
        <v>0</v>
      </c>
      <c r="H14" s="43"/>
      <c r="I14" s="49">
        <f>G14-'门诊分科(环比)'!G14</f>
        <v>0</v>
      </c>
      <c r="J14" s="377">
        <f t="shared" si="2"/>
        <v>90</v>
      </c>
      <c r="K14" s="46">
        <f>(J14-'门诊分科(同比)'!J14)/'门诊分科(同比)'!J14</f>
        <v>-0.82178217821782173</v>
      </c>
      <c r="L14" s="47">
        <f>(J14-'门诊分科(环比)'!J14)/'门诊分科(环比)'!J14</f>
        <v>-0.58333333333333337</v>
      </c>
      <c r="M14" s="380"/>
      <c r="N14" s="458">
        <v>0</v>
      </c>
      <c r="O14" s="47"/>
      <c r="P14" s="48"/>
      <c r="Q14" s="11"/>
      <c r="R14" s="10"/>
    </row>
    <row r="15" spans="2:20" ht="15.95" customHeight="1">
      <c r="B15" s="373" t="s">
        <v>84</v>
      </c>
      <c r="C15" s="438">
        <v>145</v>
      </c>
      <c r="D15" s="46"/>
      <c r="E15" s="47">
        <f>(C15-'门诊分科(环比)'!C15)/'门诊分科(环比)'!C15</f>
        <v>0</v>
      </c>
      <c r="F15" s="380">
        <v>0</v>
      </c>
      <c r="G15" s="43">
        <f t="shared" si="0"/>
        <v>0</v>
      </c>
      <c r="H15" s="43"/>
      <c r="I15" s="49">
        <f>G15-'门诊分科(环比)'!G15</f>
        <v>0</v>
      </c>
      <c r="J15" s="377">
        <f t="shared" si="2"/>
        <v>145</v>
      </c>
      <c r="K15" s="46"/>
      <c r="L15" s="47">
        <f>(J15-'门诊分科(环比)'!J15)/'门诊分科(环比)'!J15</f>
        <v>0</v>
      </c>
      <c r="M15" s="380"/>
      <c r="N15" s="458">
        <v>0</v>
      </c>
      <c r="O15" s="47"/>
      <c r="P15" s="48"/>
    </row>
    <row r="16" spans="2:20" ht="15.95" customHeight="1">
      <c r="B16" s="373" t="s">
        <v>65</v>
      </c>
      <c r="C16" s="438">
        <v>4630</v>
      </c>
      <c r="D16" s="46">
        <f>(C16-'门诊分科(同比)'!C16)/'门诊分科(同比)'!C16</f>
        <v>-8.3168316831683173E-2</v>
      </c>
      <c r="E16" s="47">
        <f>(C16-'门诊分科(环比)'!C16)/'门诊分科(环比)'!C16</f>
        <v>-0.16199095022624435</v>
      </c>
      <c r="F16" s="380">
        <v>0</v>
      </c>
      <c r="G16" s="43">
        <f t="shared" si="0"/>
        <v>0</v>
      </c>
      <c r="H16" s="43"/>
      <c r="I16" s="49">
        <f>G16-'门诊分科(环比)'!G16</f>
        <v>0</v>
      </c>
      <c r="J16" s="377">
        <f t="shared" si="2"/>
        <v>4630</v>
      </c>
      <c r="K16" s="46">
        <f>(J16-'门诊分科(同比)'!J16)/'门诊分科(同比)'!J16</f>
        <v>-8.3168316831683173E-2</v>
      </c>
      <c r="L16" s="47">
        <f>(J16-'门诊分科(环比)'!J16)/'门诊分科(环比)'!J16</f>
        <v>-0.16199095022624435</v>
      </c>
      <c r="M16" s="380"/>
      <c r="N16" s="458">
        <v>0</v>
      </c>
      <c r="O16" s="47"/>
      <c r="P16" s="48"/>
      <c r="Q16" s="11"/>
    </row>
    <row r="17" spans="2:17" ht="15.95" customHeight="1">
      <c r="B17" s="373" t="s">
        <v>88</v>
      </c>
      <c r="C17" s="438">
        <v>24.5</v>
      </c>
      <c r="D17" s="46"/>
      <c r="E17" s="47">
        <f>(C17-'门诊分科(环比)'!C17)/'门诊分科(环比)'!C17</f>
        <v>-0.63157894736842102</v>
      </c>
      <c r="F17" s="380">
        <v>0</v>
      </c>
      <c r="G17" s="43">
        <f t="shared" si="0"/>
        <v>0</v>
      </c>
      <c r="H17" s="43"/>
      <c r="I17" s="49">
        <f>G17-'门诊分科(环比)'!G17</f>
        <v>0</v>
      </c>
      <c r="J17" s="377">
        <f t="shared" si="2"/>
        <v>24.5</v>
      </c>
      <c r="K17" s="46"/>
      <c r="L17" s="47">
        <f>(J17-'门诊分科(环比)'!J17)/'门诊分科(环比)'!J17</f>
        <v>-0.63157894736842102</v>
      </c>
      <c r="M17" s="380"/>
      <c r="N17" s="458">
        <v>0</v>
      </c>
      <c r="O17" s="47"/>
      <c r="P17" s="48"/>
    </row>
    <row r="18" spans="2:17" ht="15.95" customHeight="1">
      <c r="B18" s="373" t="s">
        <v>52</v>
      </c>
      <c r="C18" s="438">
        <v>155273.09</v>
      </c>
      <c r="D18" s="46">
        <f>(C18-'门诊分科(同比)'!C18)/'门诊分科(同比)'!C18</f>
        <v>-0.11695729569444632</v>
      </c>
      <c r="E18" s="47">
        <f>(C18-'门诊分科(环比)'!C18)/'门诊分科(环比)'!C18</f>
        <v>-0.12820097770704852</v>
      </c>
      <c r="F18" s="380">
        <v>0</v>
      </c>
      <c r="G18" s="43">
        <f t="shared" si="0"/>
        <v>0</v>
      </c>
      <c r="H18" s="43"/>
      <c r="I18" s="49">
        <f>G18-'门诊分科(环比)'!G18</f>
        <v>0</v>
      </c>
      <c r="J18" s="377">
        <f t="shared" si="2"/>
        <v>155273.09</v>
      </c>
      <c r="K18" s="46">
        <f>(J18-'门诊分科(同比)'!J18)/'门诊分科(同比)'!J18</f>
        <v>-0.11695729569444632</v>
      </c>
      <c r="L18" s="47">
        <f>(J18-'门诊分科(环比)'!J18)/'门诊分科(环比)'!J18</f>
        <v>-0.12820097770704852</v>
      </c>
      <c r="M18" s="380"/>
      <c r="N18" s="458">
        <v>0</v>
      </c>
      <c r="O18" s="47"/>
      <c r="P18" s="48"/>
    </row>
    <row r="19" spans="2:17" ht="15.95" customHeight="1">
      <c r="B19" s="373" t="s">
        <v>47</v>
      </c>
      <c r="C19" s="438">
        <v>82548.350000000006</v>
      </c>
      <c r="D19" s="46">
        <f>(C19-'门诊分科(同比)'!C19)/'门诊分科(同比)'!C19</f>
        <v>-1.3145216282723976E-2</v>
      </c>
      <c r="E19" s="47">
        <f>(C19-'门诊分科(环比)'!C19)/'门诊分科(环比)'!C19</f>
        <v>-0.17892321908318048</v>
      </c>
      <c r="F19" s="380">
        <v>0</v>
      </c>
      <c r="G19" s="43">
        <f t="shared" si="0"/>
        <v>0</v>
      </c>
      <c r="H19" s="43"/>
      <c r="I19" s="49">
        <f>G19-'门诊分科(环比)'!G19</f>
        <v>0</v>
      </c>
      <c r="J19" s="377">
        <f t="shared" si="2"/>
        <v>82548.350000000006</v>
      </c>
      <c r="K19" s="46">
        <f>(J19-'门诊分科(同比)'!J19)/'门诊分科(同比)'!J19</f>
        <v>-1.3145216282723976E-2</v>
      </c>
      <c r="L19" s="47">
        <f>(J19-'门诊分科(环比)'!J19)/'门诊分科(环比)'!J19</f>
        <v>-0.17892321908318048</v>
      </c>
      <c r="M19" s="380"/>
      <c r="N19" s="458">
        <v>0</v>
      </c>
      <c r="O19" s="47"/>
      <c r="P19" s="48"/>
    </row>
    <row r="20" spans="2:17" ht="15.95" customHeight="1">
      <c r="B20" s="373" t="s">
        <v>80</v>
      </c>
      <c r="C20" s="438">
        <v>6194</v>
      </c>
      <c r="D20" s="46">
        <f>(C20-'门诊分科(同比)'!C20)/'门诊分科(同比)'!C20</f>
        <v>6.9775474956822112E-2</v>
      </c>
      <c r="E20" s="47">
        <f>(C20-'门诊分科(环比)'!C20)/'门诊分科(环比)'!C20</f>
        <v>0.40740740740740738</v>
      </c>
      <c r="F20" s="380">
        <v>0</v>
      </c>
      <c r="G20" s="43">
        <f t="shared" si="0"/>
        <v>0</v>
      </c>
      <c r="H20" s="43"/>
      <c r="I20" s="49">
        <f>G20-'门诊分科(环比)'!G20</f>
        <v>0</v>
      </c>
      <c r="J20" s="377">
        <f t="shared" si="2"/>
        <v>6194</v>
      </c>
      <c r="K20" s="46">
        <f>(J20-'门诊分科(同比)'!J20)/'门诊分科(同比)'!J20</f>
        <v>6.9775474956822112E-2</v>
      </c>
      <c r="L20" s="47">
        <f>(J20-'门诊分科(环比)'!J20)/'门诊分科(环比)'!J20</f>
        <v>0.40740740740740738</v>
      </c>
      <c r="M20" s="380"/>
      <c r="N20" s="458">
        <v>0</v>
      </c>
      <c r="O20" s="47"/>
      <c r="P20" s="48"/>
    </row>
    <row r="21" spans="2:17" ht="15.95" customHeight="1">
      <c r="B21" s="373" t="s">
        <v>46</v>
      </c>
      <c r="C21" s="438">
        <v>67107</v>
      </c>
      <c r="D21" s="46">
        <f>(C21-'门诊分科(同比)'!C21)/'门诊分科(同比)'!C21</f>
        <v>8.8251033811724638E-2</v>
      </c>
      <c r="E21" s="47">
        <f>(C21-'门诊分科(环比)'!C21)/'门诊分科(环比)'!C21</f>
        <v>-0.12324274888946955</v>
      </c>
      <c r="F21" s="380">
        <v>0</v>
      </c>
      <c r="G21" s="43">
        <f t="shared" si="0"/>
        <v>0</v>
      </c>
      <c r="H21" s="43"/>
      <c r="I21" s="49">
        <f>G21-'门诊分科(环比)'!G21</f>
        <v>0</v>
      </c>
      <c r="J21" s="377">
        <f t="shared" si="2"/>
        <v>67107</v>
      </c>
      <c r="K21" s="46">
        <f>(J21-'门诊分科(同比)'!J21)/'门诊分科(同比)'!J21</f>
        <v>8.8251033811724638E-2</v>
      </c>
      <c r="L21" s="47">
        <f>(J21-'门诊分科(环比)'!J21)/'门诊分科(环比)'!J21</f>
        <v>-0.12324274888946955</v>
      </c>
      <c r="M21" s="380"/>
      <c r="N21" s="458">
        <v>0</v>
      </c>
      <c r="O21" s="47"/>
      <c r="P21" s="48"/>
    </row>
    <row r="22" spans="2:17" ht="15.95" customHeight="1">
      <c r="B22" s="373" t="s">
        <v>48</v>
      </c>
      <c r="C22" s="438">
        <v>5770</v>
      </c>
      <c r="D22" s="46">
        <f>(C22-'门诊分科(同比)'!C22)/'门诊分科(同比)'!C22</f>
        <v>1.7089201877934272</v>
      </c>
      <c r="E22" s="47">
        <f>(C22-'门诊分科(环比)'!C22)/'门诊分科(环比)'!C22</f>
        <v>-0.39845704753961636</v>
      </c>
      <c r="F22" s="380">
        <v>0</v>
      </c>
      <c r="G22" s="43">
        <f t="shared" si="0"/>
        <v>0</v>
      </c>
      <c r="H22" s="43"/>
      <c r="I22" s="49">
        <f>G22-'门诊分科(环比)'!G22</f>
        <v>0</v>
      </c>
      <c r="J22" s="377">
        <f t="shared" si="2"/>
        <v>5770</v>
      </c>
      <c r="K22" s="46">
        <f>(J22-'门诊分科(同比)'!J22)/'门诊分科(同比)'!J22</f>
        <v>1.7089201877934272</v>
      </c>
      <c r="L22" s="47">
        <f>(J22-'门诊分科(环比)'!J22)/'门诊分科(环比)'!J22</f>
        <v>-0.39845704753961636</v>
      </c>
      <c r="M22" s="380"/>
      <c r="N22" s="458">
        <v>0</v>
      </c>
      <c r="O22" s="47"/>
      <c r="P22" s="48"/>
    </row>
    <row r="23" spans="2:17" ht="15.95" customHeight="1">
      <c r="B23" s="373" t="s">
        <v>85</v>
      </c>
      <c r="C23" s="438">
        <v>50329.24</v>
      </c>
      <c r="D23" s="46">
        <f>(C23-'门诊分科(同比)'!C23)/'门诊分科(同比)'!C23</f>
        <v>0.15263098350015766</v>
      </c>
      <c r="E23" s="47">
        <f>(C23-'门诊分科(环比)'!C23)/'门诊分科(环比)'!C23</f>
        <v>-0.29917308694896605</v>
      </c>
      <c r="F23" s="380">
        <v>445.74</v>
      </c>
      <c r="G23" s="43">
        <f t="shared" si="0"/>
        <v>8.8564818383905664E-3</v>
      </c>
      <c r="H23" s="43">
        <f>(F23-'门诊分科(同比)'!F23)/'门诊分科(同比)'!F23</f>
        <v>7.1284368390694158E-2</v>
      </c>
      <c r="I23" s="49">
        <f>G23-'门诊分科(环比)'!G23</f>
        <v>4.9071289725813143E-4</v>
      </c>
      <c r="J23" s="377">
        <f t="shared" si="2"/>
        <v>49883.5</v>
      </c>
      <c r="K23" s="46">
        <f>(J23-'门诊分科(同比)'!J23)/'门诊分科(同比)'!J23</f>
        <v>0.15341359184509637</v>
      </c>
      <c r="L23" s="47">
        <f>(J23-'门诊分科(环比)'!J23)/'门诊分科(环比)'!J23</f>
        <v>-0.2995198930536852</v>
      </c>
      <c r="M23" s="380"/>
      <c r="N23" s="458">
        <v>0</v>
      </c>
      <c r="O23" s="47"/>
      <c r="P23" s="48"/>
    </row>
    <row r="24" spans="2:17" ht="15.95" customHeight="1">
      <c r="B24" s="373" t="s">
        <v>79</v>
      </c>
      <c r="C24" s="438">
        <v>3097.76</v>
      </c>
      <c r="D24" s="46">
        <f>(C24-'门诊分科(同比)'!C24)/'门诊分科(同比)'!C24</f>
        <v>3.4186208001709337E-2</v>
      </c>
      <c r="E24" s="47">
        <f>(C24-'门诊分科(环比)'!C24)/'门诊分科(环比)'!C24</f>
        <v>-0.51811112303741069</v>
      </c>
      <c r="F24" s="380">
        <v>0</v>
      </c>
      <c r="G24" s="43">
        <f t="shared" si="0"/>
        <v>0</v>
      </c>
      <c r="H24" s="43"/>
      <c r="I24" s="49">
        <f>G24-'门诊分科(环比)'!G24</f>
        <v>0</v>
      </c>
      <c r="J24" s="377">
        <f t="shared" si="2"/>
        <v>3097.76</v>
      </c>
      <c r="K24" s="46">
        <f>(J24-'门诊分科(同比)'!J24)/'门诊分科(同比)'!J24</f>
        <v>3.4186208001709337E-2</v>
      </c>
      <c r="L24" s="47">
        <f>(J24-'门诊分科(环比)'!J24)/'门诊分科(环比)'!J24</f>
        <v>-0.51811112303741069</v>
      </c>
      <c r="M24" s="380"/>
      <c r="N24" s="458">
        <v>0</v>
      </c>
      <c r="O24" s="47">
        <f>(N24-'门诊分科(同比)'!N24)/'门诊分科(同比)'!N24</f>
        <v>-1</v>
      </c>
      <c r="P24" s="48"/>
    </row>
    <row r="25" spans="2:17" ht="15.95" customHeight="1">
      <c r="B25" s="373" t="s">
        <v>53</v>
      </c>
      <c r="C25" s="438">
        <v>15528</v>
      </c>
      <c r="D25" s="46">
        <f>(C25-'门诊分科(同比)'!C25)/'门诊分科(同比)'!C25</f>
        <v>0.62584941417906526</v>
      </c>
      <c r="E25" s="47">
        <f>(C25-'门诊分科(环比)'!C25)/'门诊分科(环比)'!C25</f>
        <v>-6.0105320501180316E-2</v>
      </c>
      <c r="F25" s="380">
        <v>0</v>
      </c>
      <c r="G25" s="43">
        <f t="shared" si="0"/>
        <v>0</v>
      </c>
      <c r="H25" s="43"/>
      <c r="I25" s="49">
        <f>G25-'门诊分科(环比)'!G25</f>
        <v>0</v>
      </c>
      <c r="J25" s="377">
        <f t="shared" si="2"/>
        <v>15528</v>
      </c>
      <c r="K25" s="46">
        <f>(J25-'门诊分科(同比)'!J25)/'门诊分科(同比)'!J25</f>
        <v>0.62584941417906526</v>
      </c>
      <c r="L25" s="47">
        <f>(J25-'门诊分科(环比)'!J25)/'门诊分科(环比)'!J25</f>
        <v>-6.0105320501180316E-2</v>
      </c>
      <c r="M25" s="380"/>
      <c r="N25" s="458">
        <v>0</v>
      </c>
      <c r="O25" s="47">
        <f>(N25-'门诊分科(同比)'!N25)/'门诊分科(同比)'!N25</f>
        <v>-1</v>
      </c>
      <c r="P25" s="48"/>
    </row>
    <row r="26" spans="2:17" ht="15.95" customHeight="1">
      <c r="B26" s="373" t="s">
        <v>82</v>
      </c>
      <c r="C26" s="438">
        <v>752</v>
      </c>
      <c r="D26" s="46">
        <f>(C26-'门诊分科(同比)'!C26)/'门诊分科(同比)'!C26</f>
        <v>1.3987240829346093</v>
      </c>
      <c r="E26" s="47">
        <f>(C26-'门诊分科(环比)'!C26)/'门诊分科(环比)'!C26</f>
        <v>-0.16444444444444445</v>
      </c>
      <c r="F26" s="380">
        <v>0</v>
      </c>
      <c r="G26" s="43">
        <f t="shared" si="0"/>
        <v>0</v>
      </c>
      <c r="H26" s="43"/>
      <c r="I26" s="49">
        <f>G26-'门诊分科(环比)'!G26</f>
        <v>0</v>
      </c>
      <c r="J26" s="377">
        <f t="shared" si="2"/>
        <v>752</v>
      </c>
      <c r="K26" s="46">
        <f>(J26-'门诊分科(同比)'!J26)/'门诊分科(同比)'!J26</f>
        <v>1.3987240829346093</v>
      </c>
      <c r="L26" s="47">
        <f>(J26-'门诊分科(环比)'!J26)/'门诊分科(环比)'!J26</f>
        <v>-0.16444444444444445</v>
      </c>
      <c r="M26" s="380">
        <f t="shared" si="1"/>
        <v>11.393939393939394</v>
      </c>
      <c r="N26" s="458">
        <v>66</v>
      </c>
      <c r="O26" s="47">
        <f>(N26-'门诊分科(同比)'!N26)/'门诊分科(同比)'!N26</f>
        <v>-0.44537815126050423</v>
      </c>
      <c r="P26" s="48">
        <f>(N26-'门诊分科(环比)'!N26)/'门诊分科(环比)'!N26</f>
        <v>-0.33333333333333331</v>
      </c>
    </row>
    <row r="27" spans="2:17" ht="15.95" customHeight="1">
      <c r="B27" s="373" t="s">
        <v>58</v>
      </c>
      <c r="C27" s="438">
        <v>14524.68</v>
      </c>
      <c r="D27" s="46">
        <f>(C27-'门诊分科(同比)'!C27)/'门诊分科(同比)'!C27</f>
        <v>-0.13422827192924414</v>
      </c>
      <c r="E27" s="47">
        <f>(C27-'门诊分科(环比)'!C27)/'门诊分科(环比)'!C27</f>
        <v>-0.14987667818918868</v>
      </c>
      <c r="F27" s="380">
        <v>0</v>
      </c>
      <c r="G27" s="43">
        <f t="shared" si="0"/>
        <v>0</v>
      </c>
      <c r="H27" s="43"/>
      <c r="I27" s="49">
        <f>G27-'门诊分科(环比)'!G27</f>
        <v>0</v>
      </c>
      <c r="J27" s="377">
        <f t="shared" si="2"/>
        <v>14524.68</v>
      </c>
      <c r="K27" s="46">
        <f>(J27-'门诊分科(同比)'!J27)/'门诊分科(同比)'!J27</f>
        <v>-0.13422827192924414</v>
      </c>
      <c r="L27" s="47">
        <f>(J27-'门诊分科(环比)'!J27)/'门诊分科(环比)'!J27</f>
        <v>-0.14987667818918868</v>
      </c>
      <c r="M27" s="380"/>
      <c r="N27" s="458">
        <v>0</v>
      </c>
      <c r="O27" s="47">
        <f>(N27-'门诊分科(同比)'!N27)/'门诊分科(同比)'!N27</f>
        <v>-1</v>
      </c>
      <c r="P27" s="48"/>
    </row>
    <row r="28" spans="2:17" ht="15.95" customHeight="1">
      <c r="B28" s="373" t="s">
        <v>83</v>
      </c>
      <c r="C28" s="438">
        <v>23336.14</v>
      </c>
      <c r="D28" s="46">
        <f>(C28-'门诊分科(同比)'!C28)/'门诊分科(同比)'!C28</f>
        <v>-0.53374885965357444</v>
      </c>
      <c r="E28" s="47">
        <f>(C28-'门诊分科(环比)'!C28)/'门诊分科(环比)'!C28</f>
        <v>0.25912001333787288</v>
      </c>
      <c r="F28" s="380">
        <v>21595.14</v>
      </c>
      <c r="G28" s="43">
        <f t="shared" si="0"/>
        <v>0.92539468823892901</v>
      </c>
      <c r="H28" s="43">
        <f>(F28-'门诊分科(同比)'!F28)/'门诊分科(同比)'!F28</f>
        <v>-0.5538100183103033</v>
      </c>
      <c r="I28" s="49">
        <f>G28-'门诊分科(环比)'!G28</f>
        <v>2.143600542940749E-2</v>
      </c>
      <c r="J28" s="377">
        <f t="shared" si="2"/>
        <v>1741</v>
      </c>
      <c r="K28" s="46">
        <f>(J28-'门诊分科(同比)'!J28)/'门诊分科(同比)'!J28</f>
        <v>5.4129329135384797E-2</v>
      </c>
      <c r="L28" s="47">
        <f>(J28-'门诊分科(环比)'!J28)/'门诊分科(环比)'!J28</f>
        <v>-2.1910112359550562E-2</v>
      </c>
      <c r="M28" s="380">
        <f t="shared" si="1"/>
        <v>256.44109890109888</v>
      </c>
      <c r="N28" s="458">
        <v>91</v>
      </c>
      <c r="O28" s="47">
        <f>(N28-'门诊分科(同比)'!N28)/'门诊分科(同比)'!N28</f>
        <v>-0.65530303030303028</v>
      </c>
      <c r="P28" s="48">
        <f>(N28-'门诊分科(环比)'!N28)/'门诊分科(环比)'!N28</f>
        <v>1.1111111111111112E-2</v>
      </c>
    </row>
    <row r="29" spans="2:17" ht="15.95" customHeight="1">
      <c r="B29" s="373" t="s">
        <v>54</v>
      </c>
      <c r="C29" s="438">
        <v>19492.23</v>
      </c>
      <c r="D29" s="46">
        <f>(C29-'门诊分科(同比)'!C29)/'门诊分科(同比)'!C29</f>
        <v>0.62364486144788567</v>
      </c>
      <c r="E29" s="47">
        <f>(C29-'门诊分科(环比)'!C29)/'门诊分科(环比)'!C29</f>
        <v>-0.30226507028096633</v>
      </c>
      <c r="F29" s="380">
        <v>4000.14</v>
      </c>
      <c r="G29" s="43">
        <f t="shared" si="0"/>
        <v>0.20521715575898705</v>
      </c>
      <c r="H29" s="43">
        <f>(F29-'门诊分科(同比)'!F29)/'门诊分科(同比)'!F29</f>
        <v>0.21218934947104942</v>
      </c>
      <c r="I29" s="49">
        <f>G29-'门诊分科(环比)'!G29</f>
        <v>-1.2262236747717481E-2</v>
      </c>
      <c r="J29" s="377">
        <f t="shared" si="2"/>
        <v>15492.09</v>
      </c>
      <c r="K29" s="46">
        <f>(J29-'门诊分科(同比)'!J29)/'门诊分科(同比)'!J29</f>
        <v>0.77961586619645518</v>
      </c>
      <c r="L29" s="47">
        <f>(J29-'门诊分科(环比)'!J29)/'门诊分科(环比)'!J29</f>
        <v>-0.2913314401459412</v>
      </c>
      <c r="M29" s="380"/>
      <c r="N29" s="458">
        <v>0</v>
      </c>
      <c r="O29" s="47">
        <f>(N29-'门诊分科(同比)'!N29)/'门诊分科(同比)'!N29</f>
        <v>-1</v>
      </c>
      <c r="P29" s="48"/>
    </row>
    <row r="30" spans="2:17" ht="15.95" customHeight="1">
      <c r="B30" s="373" t="s">
        <v>71</v>
      </c>
      <c r="C30" s="438">
        <v>1680</v>
      </c>
      <c r="D30" s="46">
        <f>(C30-'门诊分科(同比)'!C30)/'门诊分科(同比)'!C30</f>
        <v>-0.14634146341463414</v>
      </c>
      <c r="E30" s="47">
        <f>(C30-'门诊分科(环比)'!C30)/'门诊分科(环比)'!C30</f>
        <v>0.27465857359635809</v>
      </c>
      <c r="F30" s="380">
        <v>0</v>
      </c>
      <c r="G30" s="43">
        <f t="shared" si="0"/>
        <v>0</v>
      </c>
      <c r="H30" s="43"/>
      <c r="I30" s="49">
        <f>G30-'门诊分科(环比)'!G30</f>
        <v>0</v>
      </c>
      <c r="J30" s="377">
        <f t="shared" si="2"/>
        <v>1680</v>
      </c>
      <c r="K30" s="46">
        <f>(J30-'门诊分科(同比)'!J30)/'门诊分科(同比)'!J30</f>
        <v>-0.14634146341463414</v>
      </c>
      <c r="L30" s="47">
        <f>(J30-'门诊分科(环比)'!J30)/'门诊分科(环比)'!J30</f>
        <v>0.27465857359635809</v>
      </c>
      <c r="M30" s="380"/>
      <c r="N30" s="458">
        <v>0</v>
      </c>
      <c r="O30" s="47"/>
      <c r="P30" s="48"/>
      <c r="Q30" s="11"/>
    </row>
    <row r="31" spans="2:17" ht="15.95" customHeight="1">
      <c r="B31" s="373" t="s">
        <v>86</v>
      </c>
      <c r="C31" s="438">
        <v>325</v>
      </c>
      <c r="D31" s="46">
        <f>(C31-'门诊分科(同比)'!C31)/'门诊分科(同比)'!C31</f>
        <v>-0.35</v>
      </c>
      <c r="E31" s="47">
        <f>(C31-'门诊分科(环比)'!C31)/'门诊分科(环比)'!C31</f>
        <v>-0.5</v>
      </c>
      <c r="F31" s="380">
        <v>0</v>
      </c>
      <c r="G31" s="43">
        <f t="shared" si="0"/>
        <v>0</v>
      </c>
      <c r="H31" s="43"/>
      <c r="I31" s="49">
        <f>G31-'门诊分科(环比)'!G31</f>
        <v>0</v>
      </c>
      <c r="J31" s="377">
        <f t="shared" si="2"/>
        <v>325</v>
      </c>
      <c r="K31" s="46">
        <f>(J31-'门诊分科(同比)'!J31)/'门诊分科(同比)'!J31</f>
        <v>-0.35</v>
      </c>
      <c r="L31" s="47">
        <f>(J31-'门诊分科(环比)'!J31)/'门诊分科(环比)'!J31</f>
        <v>-0.5</v>
      </c>
      <c r="M31" s="380"/>
      <c r="N31" s="458">
        <v>0</v>
      </c>
      <c r="O31" s="47"/>
      <c r="P31" s="48"/>
    </row>
    <row r="32" spans="2:17" ht="15.95" customHeight="1">
      <c r="B32" s="373" t="s">
        <v>60</v>
      </c>
      <c r="C32" s="438">
        <v>32634.33</v>
      </c>
      <c r="D32" s="46">
        <f>(C32-'门诊分科(同比)'!C32)/'门诊分科(同比)'!C32</f>
        <v>-5.4716895873921673E-2</v>
      </c>
      <c r="E32" s="47">
        <f>(C32-'门诊分科(环比)'!C32)/'门诊分科(环比)'!C32</f>
        <v>-0.44182885490211232</v>
      </c>
      <c r="F32" s="380">
        <v>17775.330000000002</v>
      </c>
      <c r="G32" s="43">
        <f t="shared" si="0"/>
        <v>0.54468193463754278</v>
      </c>
      <c r="H32" s="43">
        <f>(F32-'门诊分科(同比)'!F32)/'门诊分科(同比)'!F32</f>
        <v>0.27807984561225912</v>
      </c>
      <c r="I32" s="49">
        <f>G32-'门诊分科(环比)'!G32</f>
        <v>0.22175307260314464</v>
      </c>
      <c r="J32" s="377">
        <f t="shared" si="2"/>
        <v>14859</v>
      </c>
      <c r="K32" s="46">
        <f>(J32-'门诊分科(同比)'!J32)/'门诊分科(同比)'!J32</f>
        <v>-0.27923164609153295</v>
      </c>
      <c r="L32" s="47">
        <f>(J32-'门诊分科(环比)'!J32)/'门诊分科(环比)'!J32</f>
        <v>-0.62464002425099785</v>
      </c>
      <c r="M32" s="380">
        <f t="shared" si="1"/>
        <v>156.14511961722488</v>
      </c>
      <c r="N32" s="458">
        <v>209</v>
      </c>
      <c r="O32" s="47">
        <f>(N32-'门诊分科(同比)'!N32)/'门诊分科(同比)'!N32</f>
        <v>0.11170212765957446</v>
      </c>
      <c r="P32" s="48">
        <f>(N32-'门诊分科(环比)'!N32)/'门诊分科(环比)'!N32</f>
        <v>-0.35889570552147237</v>
      </c>
    </row>
    <row r="33" spans="2:17" ht="15.95" customHeight="1">
      <c r="B33" s="373" t="s">
        <v>87</v>
      </c>
      <c r="C33" s="438">
        <v>7958</v>
      </c>
      <c r="D33" s="46">
        <f>(C33-'门诊分科(同比)'!C33)/'门诊分科(同比)'!C33</f>
        <v>-4.2934455802766086E-2</v>
      </c>
      <c r="E33" s="47">
        <f>(C33-'门诊分科(环比)'!C33)/'门诊分科(环比)'!C33</f>
        <v>0.32192691029900333</v>
      </c>
      <c r="F33" s="380">
        <v>0</v>
      </c>
      <c r="G33" s="43">
        <f t="shared" si="0"/>
        <v>0</v>
      </c>
      <c r="H33" s="43"/>
      <c r="I33" s="49">
        <f>G33-'门诊分科(环比)'!G33</f>
        <v>0</v>
      </c>
      <c r="J33" s="377">
        <f t="shared" si="2"/>
        <v>7958</v>
      </c>
      <c r="K33" s="46">
        <f>(J33-'门诊分科(同比)'!J33)/'门诊分科(同比)'!J33</f>
        <v>-4.2934455802766086E-2</v>
      </c>
      <c r="L33" s="47">
        <f>(J33-'门诊分科(环比)'!J33)/'门诊分科(环比)'!J33</f>
        <v>0.32192691029900333</v>
      </c>
      <c r="M33" s="380"/>
      <c r="N33" s="458">
        <v>0</v>
      </c>
      <c r="O33" s="47"/>
      <c r="P33" s="48"/>
    </row>
    <row r="34" spans="2:17" ht="15.95" customHeight="1">
      <c r="B34" s="373" t="s">
        <v>49</v>
      </c>
      <c r="C34" s="438">
        <v>340</v>
      </c>
      <c r="D34" s="46">
        <f>(C34-'门诊分科(同比)'!C34)/'门诊分科(同比)'!C34</f>
        <v>-0.64583333333333337</v>
      </c>
      <c r="E34" s="47">
        <f>(C34-'门诊分科(环比)'!C34)/'门诊分科(环比)'!C34</f>
        <v>1</v>
      </c>
      <c r="F34" s="380">
        <v>0</v>
      </c>
      <c r="G34" s="43">
        <f t="shared" si="0"/>
        <v>0</v>
      </c>
      <c r="H34" s="43"/>
      <c r="I34" s="49">
        <f>G34-'门诊分科(环比)'!G34</f>
        <v>0</v>
      </c>
      <c r="J34" s="377">
        <f t="shared" si="2"/>
        <v>340</v>
      </c>
      <c r="K34" s="46">
        <f>(J34-'门诊分科(同比)'!J34)/'门诊分科(同比)'!J34</f>
        <v>-0.64583333333333337</v>
      </c>
      <c r="L34" s="47">
        <f>(J34-'门诊分科(环比)'!J34)/'门诊分科(环比)'!J34</f>
        <v>1</v>
      </c>
      <c r="M34" s="380"/>
      <c r="N34" s="458">
        <v>0</v>
      </c>
      <c r="O34" s="47"/>
      <c r="P34" s="48"/>
      <c r="Q34" s="11"/>
    </row>
    <row r="35" spans="2:17" ht="15.95" customHeight="1">
      <c r="B35" s="373" t="s">
        <v>57</v>
      </c>
      <c r="C35" s="438">
        <v>84162.45</v>
      </c>
      <c r="D35" s="46">
        <f>(C35-'门诊分科(同比)'!C35)/'门诊分科(同比)'!C35</f>
        <v>0.77569299803194125</v>
      </c>
      <c r="E35" s="47">
        <f>(C35-'门诊分科(环比)'!C35)/'门诊分科(环比)'!C35</f>
        <v>-0.12523211959358566</v>
      </c>
      <c r="F35" s="380">
        <v>76971.45</v>
      </c>
      <c r="G35" s="43">
        <f t="shared" si="0"/>
        <v>0.91455809568281343</v>
      </c>
      <c r="H35" s="43">
        <f>(F35-'门诊分科(同比)'!F35)/'门诊分科(同比)'!F35</f>
        <v>0.66227583886443009</v>
      </c>
      <c r="I35" s="49">
        <f>G35-'门诊分科(环比)'!G35</f>
        <v>9.8484766967454895E-3</v>
      </c>
      <c r="J35" s="377">
        <f t="shared" si="2"/>
        <v>7191</v>
      </c>
      <c r="K35" s="46">
        <f>(J35-'门诊分科(同比)'!J35)/'门诊分科(同比)'!J35</f>
        <v>5.5845618533101451</v>
      </c>
      <c r="L35" s="47">
        <f>(J35-'门诊分科(环比)'!J35)/'门诊分科(环比)'!J35</f>
        <v>-0.21564136125654451</v>
      </c>
      <c r="M35" s="380">
        <f t="shared" si="1"/>
        <v>192.1517123287671</v>
      </c>
      <c r="N35" s="458">
        <v>438</v>
      </c>
      <c r="O35" s="47">
        <f>(N35-'门诊分科(同比)'!N35)/'门诊分科(同比)'!N35</f>
        <v>0.58695652173913049</v>
      </c>
      <c r="P35" s="48">
        <f>(N35-'门诊分科(环比)'!N35)/'门诊分科(环比)'!N35</f>
        <v>-0.2206405693950178</v>
      </c>
      <c r="Q35" s="11"/>
    </row>
    <row r="36" spans="2:17" ht="15.95" customHeight="1">
      <c r="B36" s="373" t="s">
        <v>68</v>
      </c>
      <c r="C36" s="438">
        <v>323029.09999999998</v>
      </c>
      <c r="D36" s="46">
        <f>(C36-'门诊分科(同比)'!C36)/'门诊分科(同比)'!C36</f>
        <v>-4.0101782840006013E-3</v>
      </c>
      <c r="E36" s="47">
        <f>(C36-'门诊分科(环比)'!C36)/'门诊分科(环比)'!C36</f>
        <v>-0.11408773366950732</v>
      </c>
      <c r="F36" s="380">
        <v>303904.09999999998</v>
      </c>
      <c r="G36" s="43">
        <f t="shared" si="0"/>
        <v>0.9407948076504562</v>
      </c>
      <c r="H36" s="43">
        <f>(F36-'门诊分科(同比)'!F36)/'门诊分科(同比)'!F36</f>
        <v>-4.2716476321853367E-2</v>
      </c>
      <c r="I36" s="49">
        <f>G36-'门诊分科(环比)'!G36</f>
        <v>1.7849259665503325E-4</v>
      </c>
      <c r="J36" s="377">
        <f t="shared" si="2"/>
        <v>19125</v>
      </c>
      <c r="K36" s="46">
        <f>(J36-'门诊分科(同比)'!J36)/'门诊分科(同比)'!J36</f>
        <v>1.7860205138514602</v>
      </c>
      <c r="L36" s="47">
        <f>(J36-'门诊分科(环比)'!J36)/'门诊分科(环比)'!J36</f>
        <v>-0.11675056574146769</v>
      </c>
      <c r="M36" s="380">
        <f t="shared" si="1"/>
        <v>274.68460884353738</v>
      </c>
      <c r="N36" s="458">
        <v>1176</v>
      </c>
      <c r="O36" s="47">
        <f>(N36-'门诊分科(同比)'!N36)/'门诊分科(同比)'!N36</f>
        <v>-0.18952446588559613</v>
      </c>
      <c r="P36" s="48">
        <f>(N36-'门诊分科(环比)'!N36)/'门诊分科(环比)'!N36</f>
        <v>-0.12953367875647667</v>
      </c>
      <c r="Q36" s="11"/>
    </row>
    <row r="37" spans="2:17" ht="15.95" customHeight="1">
      <c r="B37" s="373" t="s">
        <v>61</v>
      </c>
      <c r="C37" s="438">
        <v>887.39</v>
      </c>
      <c r="D37" s="46">
        <f>(C37-'门诊分科(同比)'!C37)/'门诊分科(同比)'!C37</f>
        <v>7.4755491881566369</v>
      </c>
      <c r="E37" s="47">
        <f>(C37-'门诊分科(环比)'!C37)/'门诊分科(环比)'!C37</f>
        <v>0.89840407325004279</v>
      </c>
      <c r="F37" s="380">
        <v>505.39</v>
      </c>
      <c r="G37" s="43">
        <f t="shared" si="0"/>
        <v>0.56952411003053904</v>
      </c>
      <c r="H37" s="43"/>
      <c r="I37" s="49">
        <f>G37-'门诊分科(环比)'!G37</f>
        <v>0.3375371170474824</v>
      </c>
      <c r="J37" s="377">
        <f t="shared" si="2"/>
        <v>382</v>
      </c>
      <c r="K37" s="46">
        <f>(J37-'门诊分科(同比)'!J37)/'门诊分科(同比)'!J37</f>
        <v>2.6485195797516714</v>
      </c>
      <c r="L37" s="47">
        <f>(J37-'门诊分科(环比)'!J37)/'门诊分科(环比)'!J37</f>
        <v>6.4066852367688026E-2</v>
      </c>
      <c r="M37" s="380">
        <f t="shared" si="1"/>
        <v>32.866296296296298</v>
      </c>
      <c r="N37" s="458">
        <v>27</v>
      </c>
      <c r="O37" s="47">
        <f>(N37-'门诊分科(同比)'!N37)/'门诊分科(同比)'!N37</f>
        <v>0.35</v>
      </c>
      <c r="P37" s="48">
        <f>(N37-'门诊分科(环比)'!N37)/'门诊分科(环比)'!N37</f>
        <v>0.125</v>
      </c>
      <c r="Q37" s="11"/>
    </row>
    <row r="38" spans="2:17" ht="15.95" customHeight="1">
      <c r="B38" s="373" t="s">
        <v>62</v>
      </c>
      <c r="C38" s="438">
        <v>319787.06</v>
      </c>
      <c r="D38" s="46">
        <f>(C38-'门诊分科(同比)'!C38)/'门诊分科(同比)'!C38</f>
        <v>0.16711611092708675</v>
      </c>
      <c r="E38" s="47">
        <f>(C38-'门诊分科(环比)'!C38)/'门诊分科(环比)'!C38</f>
        <v>-5.8059547125099337E-2</v>
      </c>
      <c r="F38" s="380">
        <v>297736.06</v>
      </c>
      <c r="G38" s="43">
        <f t="shared" si="0"/>
        <v>0.93104473958389689</v>
      </c>
      <c r="H38" s="43">
        <f>(F38-'门诊分科(同比)'!F38)/'门诊分科(同比)'!F38</f>
        <v>0.11641592971953604</v>
      </c>
      <c r="I38" s="49">
        <f>G38-'门诊分科(环比)'!G38</f>
        <v>1.221848344159171E-3</v>
      </c>
      <c r="J38" s="377">
        <f t="shared" si="2"/>
        <v>22051</v>
      </c>
      <c r="K38" s="46">
        <f>(J38-'门诊分科(同比)'!J38)/'门诊分科(同比)'!J38</f>
        <v>2.0171924279429927</v>
      </c>
      <c r="L38" s="47">
        <f>(J38-'门诊分科(环比)'!J38)/'门诊分科(环比)'!J38</f>
        <v>-7.4459601259181538E-2</v>
      </c>
      <c r="M38" s="380">
        <f t="shared" si="1"/>
        <v>234.27623443223442</v>
      </c>
      <c r="N38" s="458">
        <v>1365</v>
      </c>
      <c r="O38" s="47">
        <f>(N38-'门诊分科(同比)'!N38)/'门诊分科(同比)'!N38</f>
        <v>-1.9396551724137932E-2</v>
      </c>
      <c r="P38" s="48">
        <f>(N38-'门诊分科(环比)'!N38)/'门诊分科(环比)'!N38</f>
        <v>-7.77027027027027E-2</v>
      </c>
      <c r="Q38" s="11"/>
    </row>
    <row r="39" spans="2:17" ht="15.95" customHeight="1">
      <c r="B39" s="373" t="s">
        <v>67</v>
      </c>
      <c r="C39" s="438">
        <v>122140.78</v>
      </c>
      <c r="D39" s="46">
        <f>(C39-'门诊分科(同比)'!C39)/'门诊分科(同比)'!C39</f>
        <v>0.2263922259238221</v>
      </c>
      <c r="E39" s="47">
        <f>(C39-'门诊分科(环比)'!C39)/'门诊分科(环比)'!C39</f>
        <v>-0.18490194994980241</v>
      </c>
      <c r="F39" s="380">
        <v>113175.28</v>
      </c>
      <c r="G39" s="43">
        <f t="shared" si="0"/>
        <v>0.92659699733373246</v>
      </c>
      <c r="H39" s="43">
        <f>(F39-'门诊分科(同比)'!F39)/'门诊分科(同比)'!F39</f>
        <v>0.16281352606416821</v>
      </c>
      <c r="I39" s="49">
        <f>G39-'门诊分科(环比)'!G39</f>
        <v>-4.6306283209645027E-3</v>
      </c>
      <c r="J39" s="377">
        <f t="shared" si="2"/>
        <v>8965.5</v>
      </c>
      <c r="K39" s="46">
        <f>(J39-'门诊分科(同比)'!J39)/'门诊分科(同比)'!J39</f>
        <v>2.9587325697430962</v>
      </c>
      <c r="L39" s="47">
        <f>(J39-'门诊分科(环比)'!J39)/'门诊分科(环比)'!J39</f>
        <v>-0.13001921322801588</v>
      </c>
      <c r="M39" s="380">
        <f t="shared" si="1"/>
        <v>172.51522598870056</v>
      </c>
      <c r="N39" s="458">
        <v>708</v>
      </c>
      <c r="O39" s="47">
        <f>(N39-'门诊分科(同比)'!N39)/'门诊分科(同比)'!N39</f>
        <v>0.13826366559485531</v>
      </c>
      <c r="P39" s="48">
        <f>(N39-'门诊分科(环比)'!N39)/'门诊分科(环比)'!N39</f>
        <v>-0.13341493268053856</v>
      </c>
      <c r="Q39" s="11"/>
    </row>
    <row r="40" spans="2:17" ht="15.95" customHeight="1">
      <c r="B40" s="373" t="s">
        <v>64</v>
      </c>
      <c r="C40" s="438">
        <v>343124.41</v>
      </c>
      <c r="D40" s="46">
        <f>(C40-'门诊分科(同比)'!C40)/'门诊分科(同比)'!C40</f>
        <v>-0.16558121718083937</v>
      </c>
      <c r="E40" s="47">
        <f>(C40-'门诊分科(环比)'!C40)/'门诊分科(环比)'!C40</f>
        <v>-9.2929970107943238E-2</v>
      </c>
      <c r="F40" s="380">
        <v>326079.57</v>
      </c>
      <c r="G40" s="43">
        <f t="shared" si="0"/>
        <v>0.95032460675123642</v>
      </c>
      <c r="H40" s="43">
        <f>(F40-'门诊分科(同比)'!F40)/'门诊分科(同比)'!F40</f>
        <v>-0.1872927338894865</v>
      </c>
      <c r="I40" s="49">
        <f>G40-'门诊分科(环比)'!G40</f>
        <v>6.1433801260912801E-3</v>
      </c>
      <c r="J40" s="377">
        <f t="shared" si="2"/>
        <v>17044.839999999967</v>
      </c>
      <c r="K40" s="46">
        <f>(J40-'门诊分科(同比)'!J40)/'门诊分科(同比)'!J40</f>
        <v>0.7066480297016573</v>
      </c>
      <c r="L40" s="47">
        <f>(J40-'门诊分科(环比)'!J40)/'门诊分科(环比)'!J40</f>
        <v>-0.19276154392612041</v>
      </c>
      <c r="M40" s="380">
        <f t="shared" si="1"/>
        <v>326.78515238095235</v>
      </c>
      <c r="N40" s="458">
        <v>1050</v>
      </c>
      <c r="O40" s="47">
        <f>(N40-'门诊分科(同比)'!N40)/'门诊分科(同比)'!N40</f>
        <v>-0.4211686879823594</v>
      </c>
      <c r="P40" s="48">
        <f>(N40-'门诊分科(环比)'!N40)/'门诊分科(环比)'!N40</f>
        <v>-0.20514761544284632</v>
      </c>
      <c r="Q40" s="11"/>
    </row>
    <row r="41" spans="2:17" ht="15.95" customHeight="1">
      <c r="B41" s="373" t="s">
        <v>81</v>
      </c>
      <c r="C41" s="438">
        <v>3592.76</v>
      </c>
      <c r="D41" s="46">
        <f>(C41-'门诊分科(同比)'!C41)/'门诊分科(同比)'!C41</f>
        <v>0.18618740569790984</v>
      </c>
      <c r="E41" s="47">
        <f>(C41-'门诊分科(环比)'!C41)/'门诊分科(环比)'!C41</f>
        <v>0.42151284709308312</v>
      </c>
      <c r="F41" s="380">
        <v>3160.76</v>
      </c>
      <c r="G41" s="43">
        <f t="shared" si="0"/>
        <v>0.87975818034046249</v>
      </c>
      <c r="H41" s="43">
        <f>(F41-'门诊分科(同比)'!F41)/'门诊分科(同比)'!F41</f>
        <v>5.9118797183957635E-2</v>
      </c>
      <c r="I41" s="49">
        <f>G41-'门诊分科(环比)'!G41</f>
        <v>6.453158563123329E-2</v>
      </c>
      <c r="J41" s="377">
        <f t="shared" si="2"/>
        <v>432</v>
      </c>
      <c r="K41" s="46">
        <f>(J41-'门诊分科(同比)'!J41)/'门诊分科(同比)'!J41</f>
        <v>8.7078651685393265</v>
      </c>
      <c r="L41" s="47">
        <f>(J41-'门诊分科(环比)'!J41)/'门诊分科(环比)'!J41</f>
        <v>-7.4946466809421838E-2</v>
      </c>
      <c r="M41" s="380">
        <f t="shared" si="1"/>
        <v>85.54190476190476</v>
      </c>
      <c r="N41" s="458">
        <v>42</v>
      </c>
      <c r="O41" s="47">
        <f>(N41-'门诊分科(同比)'!N41)/'门诊分科(同比)'!N41</f>
        <v>1.4705882352941178</v>
      </c>
      <c r="P41" s="48">
        <f>(N41-'门诊分科(环比)'!N41)/'门诊分科(环比)'!N41</f>
        <v>-8.6956521739130432E-2</v>
      </c>
      <c r="Q41" s="11"/>
    </row>
    <row r="42" spans="2:17" ht="15.95" customHeight="1">
      <c r="B42" s="373" t="s">
        <v>25</v>
      </c>
      <c r="C42" s="438">
        <v>1314</v>
      </c>
      <c r="D42" s="46">
        <f>(C42-'门诊分科(同比)'!C42)/'门诊分科(同比)'!C42</f>
        <v>-8.1118881118881117E-2</v>
      </c>
      <c r="E42" s="47">
        <f>(C42-'门诊分科(环比)'!C42)/'门诊分科(环比)'!C42</f>
        <v>-5.8064516129032261E-2</v>
      </c>
      <c r="F42" s="380">
        <v>0</v>
      </c>
      <c r="G42" s="43">
        <f t="shared" si="0"/>
        <v>0</v>
      </c>
      <c r="H42" s="43"/>
      <c r="I42" s="49">
        <f>G42-'门诊分科(环比)'!G42</f>
        <v>0</v>
      </c>
      <c r="J42" s="377">
        <f t="shared" si="2"/>
        <v>1314</v>
      </c>
      <c r="K42" s="46">
        <f>(J42-'门诊分科(同比)'!J42)/'门诊分科(同比)'!J42</f>
        <v>-8.1118881118881117E-2</v>
      </c>
      <c r="L42" s="47">
        <f>(J42-'门诊分科(环比)'!J42)/'门诊分科(环比)'!J42</f>
        <v>-5.8064516129032261E-2</v>
      </c>
      <c r="M42" s="380"/>
      <c r="N42" s="458">
        <v>0</v>
      </c>
      <c r="O42" s="47"/>
      <c r="P42" s="48"/>
      <c r="Q42" s="11"/>
    </row>
    <row r="43" spans="2:17" ht="15.95" customHeight="1">
      <c r="B43" s="373" t="s">
        <v>55</v>
      </c>
      <c r="C43" s="438">
        <v>5696.37</v>
      </c>
      <c r="D43" s="46">
        <f>(C43-'门诊分科(同比)'!C43)/'门诊分科(同比)'!C43</f>
        <v>2.5555423784883686</v>
      </c>
      <c r="E43" s="47">
        <f>(C43-'门诊分科(环比)'!C43)/'门诊分科(环比)'!C43</f>
        <v>-0.52824350859350999</v>
      </c>
      <c r="F43" s="380">
        <v>4429.37</v>
      </c>
      <c r="G43" s="43">
        <f t="shared" si="0"/>
        <v>0.77757765032819148</v>
      </c>
      <c r="H43" s="43">
        <f>(F43-'门诊分科(同比)'!F43)/'门诊分科(同比)'!F43</f>
        <v>2.0987400395967568</v>
      </c>
      <c r="I43" s="49">
        <f>G43-'门诊分科(环比)'!G43</f>
        <v>-9.0329173878566205E-2</v>
      </c>
      <c r="J43" s="377">
        <f t="shared" si="2"/>
        <v>1267</v>
      </c>
      <c r="K43" s="46">
        <f>(J43-'门诊分科(同比)'!J43)/'门诊分科(同比)'!J43</f>
        <v>6.3364215402432036</v>
      </c>
      <c r="L43" s="47">
        <f>(J43-'门诊分科(环比)'!J43)/'门诊分科(环比)'!J43</f>
        <v>-0.20564263322884013</v>
      </c>
      <c r="M43" s="380">
        <f t="shared" si="1"/>
        <v>91.876935483870966</v>
      </c>
      <c r="N43" s="458">
        <v>62</v>
      </c>
      <c r="O43" s="47">
        <f>(N43-'门诊分科(同比)'!N43)/'门诊分科(同比)'!N43</f>
        <v>4.6363636363636367</v>
      </c>
      <c r="P43" s="48">
        <f>(N43-'门诊分科(环比)'!N43)/'门诊分科(环比)'!N43</f>
        <v>-0.22500000000000001</v>
      </c>
      <c r="Q43" s="11"/>
    </row>
    <row r="44" spans="2:17" ht="15.95" customHeight="1">
      <c r="B44" s="373" t="s">
        <v>308</v>
      </c>
      <c r="C44" s="438">
        <v>448885.22</v>
      </c>
      <c r="D44" s="46"/>
      <c r="E44" s="47">
        <f>(C44-'门诊分科(环比)'!C44)/'门诊分科(环比)'!C44</f>
        <v>2.8085805872548834E-2</v>
      </c>
      <c r="F44" s="380">
        <v>438121.22</v>
      </c>
      <c r="G44" s="43">
        <f t="shared" si="0"/>
        <v>0.97602059608912939</v>
      </c>
      <c r="H44" s="43"/>
      <c r="I44" s="49">
        <f>G44-'门诊分科(环比)'!G44</f>
        <v>2.5423729299978159E-3</v>
      </c>
      <c r="J44" s="377">
        <f t="shared" si="2"/>
        <v>10764</v>
      </c>
      <c r="K44" s="46"/>
      <c r="L44" s="47"/>
      <c r="M44" s="380">
        <f t="shared" si="1"/>
        <v>250.0753314763231</v>
      </c>
      <c r="N44" s="458">
        <v>1795</v>
      </c>
      <c r="O44" s="47"/>
      <c r="P44" s="48">
        <f>(N44-'门诊分科(环比)'!N44)/'门诊分科(环比)'!N44</f>
        <v>-7.1871768355739399E-2</v>
      </c>
      <c r="Q44" s="11"/>
    </row>
    <row r="45" spans="2:17" ht="15.95" customHeight="1">
      <c r="B45" s="373" t="s">
        <v>72</v>
      </c>
      <c r="C45" s="438">
        <v>22489.39</v>
      </c>
      <c r="D45" s="46">
        <f>(C45-'门诊分科(同比)'!C45)/'门诊分科(同比)'!C45</f>
        <v>-0.21378909399058477</v>
      </c>
      <c r="E45" s="47">
        <f>(C45-'门诊分科(环比)'!C45)/'门诊分科(环比)'!C45</f>
        <v>-0.14196594706598953</v>
      </c>
      <c r="F45" s="380">
        <v>12886.39</v>
      </c>
      <c r="G45" s="43">
        <f t="shared" si="0"/>
        <v>0.57299864513888543</v>
      </c>
      <c r="H45" s="43">
        <f>(F45-'门诊分科(同比)'!F45)/'门诊分科(同比)'!F45</f>
        <v>-0.41107157416361539</v>
      </c>
      <c r="I45" s="49">
        <f>G45-'门诊分科(环比)'!G45</f>
        <v>-5.6308381049604117E-2</v>
      </c>
      <c r="J45" s="377">
        <f t="shared" si="2"/>
        <v>9603</v>
      </c>
      <c r="K45" s="46">
        <f>(J45-'门诊分科(同比)'!J45)/'门诊分科(同比)'!J45</f>
        <v>0.42823147969124203</v>
      </c>
      <c r="L45" s="47">
        <f>(J45-'门诊分科(环比)'!J45)/'门诊分科(环比)'!J45</f>
        <v>-1.1630300535199671E-2</v>
      </c>
      <c r="M45" s="380">
        <f t="shared" si="1"/>
        <v>127.05870056497174</v>
      </c>
      <c r="N45" s="458">
        <v>177</v>
      </c>
      <c r="O45" s="47">
        <f>(N45-'门诊分科(同比)'!N45)/'门诊分科(同比)'!N45</f>
        <v>-0.15311004784688995</v>
      </c>
      <c r="P45" s="48">
        <f>(N45-'门诊分科(环比)'!N45)/'门诊分科(环比)'!N45</f>
        <v>-8.7628865979381437E-2</v>
      </c>
      <c r="Q45" s="11"/>
    </row>
    <row r="46" spans="2:17" ht="15.95" customHeight="1">
      <c r="B46" s="373" t="s">
        <v>77</v>
      </c>
      <c r="C46" s="438">
        <v>5545.12</v>
      </c>
      <c r="D46" s="46">
        <f>(C46-'门诊分科(同比)'!C46)/'门诊分科(同比)'!C46</f>
        <v>1.0867182972446128</v>
      </c>
      <c r="E46" s="47">
        <f>(C46-'门诊分科(环比)'!C46)/'门诊分科(环比)'!C46</f>
        <v>7.7932125764450119E-2</v>
      </c>
      <c r="F46" s="380">
        <v>4927.12</v>
      </c>
      <c r="G46" s="43">
        <f t="shared" si="0"/>
        <v>0.88855065354762386</v>
      </c>
      <c r="H46" s="43">
        <f>(F46-'门诊分科(同比)'!F46)/'门诊分科(同比)'!F46</f>
        <v>0.92455100111712651</v>
      </c>
      <c r="I46" s="49">
        <f>G46-'门诊分科(环比)'!G46</f>
        <v>2.5986455282386411E-2</v>
      </c>
      <c r="J46" s="377">
        <f t="shared" si="2"/>
        <v>618</v>
      </c>
      <c r="K46" s="46">
        <f>(J46-'门诊分科(同比)'!J46)/'门诊分科(同比)'!J46</f>
        <v>5.3580246913580067</v>
      </c>
      <c r="L46" s="47">
        <f>(J46-'门诊分科(环比)'!J46)/'门诊分科(环比)'!J46</f>
        <v>-0.12588401697312587</v>
      </c>
      <c r="M46" s="380">
        <f t="shared" si="1"/>
        <v>168.03393939393939</v>
      </c>
      <c r="N46" s="458">
        <v>33</v>
      </c>
      <c r="O46" s="47">
        <f>(N46-'门诊分科(同比)'!N46)/'门诊分科(同比)'!N46</f>
        <v>0.73684210526315785</v>
      </c>
      <c r="P46" s="48">
        <f>(N46-'门诊分科(环比)'!N46)/'门诊分科(环比)'!N46</f>
        <v>-8.3333333333333329E-2</v>
      </c>
      <c r="Q46" s="11"/>
    </row>
    <row r="47" spans="2:17" ht="15.95" customHeight="1">
      <c r="B47" s="373" t="s">
        <v>73</v>
      </c>
      <c r="C47" s="438">
        <v>28001.34</v>
      </c>
      <c r="D47" s="46">
        <f>(C47-'门诊分科(同比)'!C47)/'门诊分科(同比)'!C47</f>
        <v>-0.10267991047737708</v>
      </c>
      <c r="E47" s="47">
        <f>(C47-'门诊分科(环比)'!C47)/'门诊分科(环比)'!C47</f>
        <v>0.15725423162822835</v>
      </c>
      <c r="F47" s="380">
        <v>25401.34</v>
      </c>
      <c r="G47" s="43">
        <f t="shared" si="0"/>
        <v>0.90714730080774708</v>
      </c>
      <c r="H47" s="43">
        <f>(F47-'门诊分科(同比)'!F47)/'门诊分科(同比)'!F47</f>
        <v>-0.16516612646342929</v>
      </c>
      <c r="I47" s="49">
        <f>G47-'门诊分科(环比)'!G47</f>
        <v>-4.4096441211596282E-3</v>
      </c>
      <c r="J47" s="377">
        <f t="shared" si="2"/>
        <v>2600</v>
      </c>
      <c r="K47" s="46">
        <f>(J47-'门诊分科(同比)'!J47)/'门诊分科(同比)'!J47</f>
        <v>2.3388981636060069</v>
      </c>
      <c r="L47" s="47">
        <f>(J47-'门诊分科(环比)'!J47)/'门诊分科(环比)'!J47</f>
        <v>0.21495327102803738</v>
      </c>
      <c r="M47" s="380">
        <f t="shared" si="1"/>
        <v>215.39492307692308</v>
      </c>
      <c r="N47" s="458">
        <v>130</v>
      </c>
      <c r="O47" s="47">
        <f>(N47-'门诊分科(同比)'!N47)/'门诊分科(同比)'!N47</f>
        <v>-2.2556390977443608E-2</v>
      </c>
      <c r="P47" s="48">
        <f>(N47-'门诊分科(环比)'!N47)/'门诊分科(环比)'!N47</f>
        <v>0.20370370370370369</v>
      </c>
      <c r="Q47" s="11"/>
    </row>
    <row r="48" spans="2:17" ht="15.95" customHeight="1">
      <c r="B48" s="373" t="s">
        <v>76</v>
      </c>
      <c r="C48" s="438">
        <v>10580.61</v>
      </c>
      <c r="D48" s="46">
        <f>(C48-'门诊分科(同比)'!C48)/'门诊分科(同比)'!C48</f>
        <v>-0.35904963080842922</v>
      </c>
      <c r="E48" s="47">
        <f>(C48-'门诊分科(环比)'!C48)/'门诊分科(环比)'!C48</f>
        <v>-0.19168615395428318</v>
      </c>
      <c r="F48" s="380">
        <v>9248.61</v>
      </c>
      <c r="G48" s="43">
        <f t="shared" si="0"/>
        <v>0.87410933774139676</v>
      </c>
      <c r="H48" s="43">
        <f>(F48-'门诊分科(同比)'!F48)/'门诊分科(同比)'!F48</f>
        <v>-0.41044679550393337</v>
      </c>
      <c r="I48" s="49">
        <f>G48-'门诊分科(环比)'!G48</f>
        <v>-3.5909662373714291E-3</v>
      </c>
      <c r="J48" s="377">
        <f t="shared" si="2"/>
        <v>1332</v>
      </c>
      <c r="K48" s="46">
        <f>(J48-'门诊分科(同比)'!J48)/'门诊分科(同比)'!J48</f>
        <v>0.62399414776883899</v>
      </c>
      <c r="L48" s="47">
        <f>(J48-'门诊分科(环比)'!J48)/'门诊分科(环比)'!J48</f>
        <v>-0.16795242586843351</v>
      </c>
      <c r="M48" s="380">
        <f t="shared" si="1"/>
        <v>151.15157142857143</v>
      </c>
      <c r="N48" s="458">
        <v>70</v>
      </c>
      <c r="O48" s="47">
        <f>(N48-'门诊分科(同比)'!N48)/'门诊分科(同比)'!N48</f>
        <v>-0.44</v>
      </c>
      <c r="P48" s="48">
        <f>(N48-'门诊分科(环比)'!N48)/'门诊分科(环比)'!N48</f>
        <v>-0.14634146341463414</v>
      </c>
      <c r="Q48" s="11"/>
    </row>
    <row r="49" spans="2:17" ht="15.95" customHeight="1">
      <c r="B49" s="373" t="s">
        <v>75</v>
      </c>
      <c r="C49" s="438">
        <v>16315.74</v>
      </c>
      <c r="D49" s="46">
        <f>(C49-'门诊分科(同比)'!C49)/'门诊分科(同比)'!C49</f>
        <v>0.44639879435296204</v>
      </c>
      <c r="E49" s="47">
        <f>(C49-'门诊分科(环比)'!C49)/'门诊分科(环比)'!C49</f>
        <v>0.49239885260176947</v>
      </c>
      <c r="F49" s="380">
        <v>15189.74</v>
      </c>
      <c r="G49" s="43">
        <f t="shared" si="0"/>
        <v>0.93098688750862668</v>
      </c>
      <c r="H49" s="43">
        <f>(F49-'门诊分科(同比)'!F49)/'门诊分科(同比)'!F49</f>
        <v>0.38528688879667677</v>
      </c>
      <c r="I49" s="49">
        <f>G49-'门诊分科(环比)'!G49</f>
        <v>7.0898313753879894E-3</v>
      </c>
      <c r="J49" s="377">
        <f t="shared" si="2"/>
        <v>1126</v>
      </c>
      <c r="K49" s="46">
        <f>(J49-'门诊分科(同比)'!J49)/'门诊分科(同比)'!J49</f>
        <v>2.5723350253807022</v>
      </c>
      <c r="L49" s="47">
        <f>(J49-'门诊分科(环比)'!J49)/'门诊分科(环比)'!J49</f>
        <v>0.35336538461538464</v>
      </c>
      <c r="M49" s="380">
        <f t="shared" si="1"/>
        <v>271.92899999999997</v>
      </c>
      <c r="N49" s="458">
        <v>60</v>
      </c>
      <c r="O49" s="47">
        <f>(N49-'门诊分科(同比)'!N49)/'门诊分科(同比)'!N49</f>
        <v>0.13207547169811321</v>
      </c>
      <c r="P49" s="48">
        <f>(N49-'门诊分科(环比)'!N49)/'门诊分科(环比)'!N49</f>
        <v>0.36363636363636365</v>
      </c>
      <c r="Q49" s="11"/>
    </row>
    <row r="50" spans="2:17" ht="15.95" customHeight="1">
      <c r="B50" s="373" t="s">
        <v>78</v>
      </c>
      <c r="C50" s="438">
        <v>4688.62</v>
      </c>
      <c r="D50" s="46">
        <f>(C50-'门诊分科(同比)'!C50)/'门诊分科(同比)'!C50</f>
        <v>4.5114198728121213</v>
      </c>
      <c r="E50" s="47">
        <f>(C50-'门诊分科(环比)'!C50)/'门诊分科(环比)'!C50</f>
        <v>0.72517174006630436</v>
      </c>
      <c r="F50" s="380">
        <v>2851.62</v>
      </c>
      <c r="G50" s="43">
        <f t="shared" si="0"/>
        <v>0.60820028067960297</v>
      </c>
      <c r="H50" s="43">
        <f>(F50-'门诊分科(同比)'!F50)/'门诊分科(同比)'!F50</f>
        <v>5.2329129417936215</v>
      </c>
      <c r="I50" s="49">
        <f>G50-'门诊分科(环比)'!G50</f>
        <v>-0.11694202348888816</v>
      </c>
      <c r="J50" s="377">
        <f t="shared" si="2"/>
        <v>1837</v>
      </c>
      <c r="K50" s="46">
        <f>(J50-'门诊分科(同比)'!J50)/'门诊分科(同比)'!J50</f>
        <v>3.671922685656154</v>
      </c>
      <c r="L50" s="47">
        <f>(J50-'门诊分科(环比)'!J50)/'门诊分科(环比)'!J50</f>
        <v>1.4591700133868808</v>
      </c>
      <c r="M50" s="380">
        <f t="shared" si="1"/>
        <v>104.19155555555555</v>
      </c>
      <c r="N50" s="458">
        <v>45</v>
      </c>
      <c r="O50" s="47">
        <f>(N50-'门诊分科(同比)'!N50)/'门诊分科(同比)'!N50</f>
        <v>4</v>
      </c>
      <c r="P50" s="48">
        <f>(N50-'门诊分科(环比)'!N50)/'门诊分科(环比)'!N50</f>
        <v>0.25</v>
      </c>
      <c r="Q50" s="11"/>
    </row>
    <row r="51" spans="2:17" s="392" customFormat="1" ht="15.95" customHeight="1" thickBot="1">
      <c r="B51" s="374" t="s">
        <v>74</v>
      </c>
      <c r="C51" s="440">
        <v>1753.15</v>
      </c>
      <c r="D51" s="215"/>
      <c r="E51" s="216">
        <f>(C51-'门诊分科(环比)'!C51)/'门诊分科(环比)'!C51</f>
        <v>-0.20175662262209396</v>
      </c>
      <c r="F51" s="452">
        <v>1607.15</v>
      </c>
      <c r="G51" s="217">
        <f>F51/C51</f>
        <v>0.91672133017710977</v>
      </c>
      <c r="H51" s="217"/>
      <c r="I51" s="218">
        <f>G51-'门诊分科(环比)'!G51</f>
        <v>2.5998009623077079E-2</v>
      </c>
      <c r="J51" s="457">
        <f t="shared" si="2"/>
        <v>146</v>
      </c>
      <c r="K51" s="441"/>
      <c r="L51" s="216">
        <f>(J51-'门诊分科(环比)'!J51)/'门诊分科(环比)'!J51</f>
        <v>-0.39166666666666722</v>
      </c>
      <c r="M51" s="452">
        <f t="shared" si="1"/>
        <v>219.14375000000001</v>
      </c>
      <c r="N51" s="460">
        <v>8</v>
      </c>
      <c r="O51" s="215"/>
      <c r="P51" s="453">
        <f>(N51-'门诊分科(环比)'!N51)/'门诊分科(环比)'!N51</f>
        <v>-0.33333333333333331</v>
      </c>
      <c r="Q51" s="391"/>
    </row>
    <row r="52" spans="2:17" ht="14.25" thickTop="1"/>
    <row r="54" spans="2:17">
      <c r="I54" s="12"/>
    </row>
  </sheetData>
  <mergeCells count="7">
    <mergeCell ref="B1:P1"/>
    <mergeCell ref="B2:B3"/>
    <mergeCell ref="C2:E2"/>
    <mergeCell ref="F2:I2"/>
    <mergeCell ref="J2:L2"/>
    <mergeCell ref="M2:M3"/>
    <mergeCell ref="N2:P2"/>
  </mergeCells>
  <phoneticPr fontId="3"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sheetPr>
    <tabColor theme="8" tint="-0.249977111117893"/>
  </sheetPr>
  <dimension ref="B1:T54"/>
  <sheetViews>
    <sheetView workbookViewId="0">
      <pane xSplit="2" ySplit="4" topLeftCell="C5" activePane="bottomRight" state="frozen"/>
      <selection pane="topRight" activeCell="D1" sqref="D1"/>
      <selection pane="bottomLeft" activeCell="A5" sqref="A5"/>
      <selection pane="bottomRight" activeCell="G55" sqref="G55"/>
    </sheetView>
  </sheetViews>
  <sheetFormatPr defaultRowHeight="13.5"/>
  <cols>
    <col min="1" max="1" width="1.5" style="445" customWidth="1"/>
    <col min="2" max="2" width="18.5" style="385" customWidth="1"/>
    <col min="3" max="3" width="13.5" style="385" customWidth="1"/>
    <col min="4" max="5" width="9.625" style="445" bestFit="1" customWidth="1"/>
    <col min="6" max="6" width="13.875" style="445" customWidth="1"/>
    <col min="7" max="7" width="9.25" style="445" bestFit="1" customWidth="1"/>
    <col min="8" max="9" width="8.5" style="445" bestFit="1" customWidth="1"/>
    <col min="10" max="10" width="12.375" style="445" customWidth="1"/>
    <col min="11" max="12" width="10.75" style="445" bestFit="1" customWidth="1"/>
    <col min="13" max="14" width="11.125" style="445" customWidth="1"/>
    <col min="15" max="16" width="9.5" style="445" bestFit="1" customWidth="1"/>
    <col min="17" max="16384" width="9" style="445"/>
  </cols>
  <sheetData>
    <row r="1" spans="2:20" ht="47.45" customHeight="1" thickBot="1">
      <c r="B1" s="655" t="s">
        <v>316</v>
      </c>
      <c r="C1" s="655"/>
      <c r="D1" s="655"/>
      <c r="E1" s="655"/>
      <c r="F1" s="655"/>
      <c r="G1" s="655"/>
      <c r="H1" s="655"/>
      <c r="I1" s="655"/>
      <c r="J1" s="655"/>
      <c r="K1" s="655"/>
      <c r="L1" s="655"/>
      <c r="M1" s="655"/>
      <c r="N1" s="655"/>
      <c r="O1" s="655"/>
      <c r="P1" s="655"/>
      <c r="T1" s="446"/>
    </row>
    <row r="2" spans="2:20" ht="26.1" customHeight="1" thickTop="1">
      <c r="B2" s="656"/>
      <c r="C2" s="658" t="s">
        <v>317</v>
      </c>
      <c r="D2" s="658"/>
      <c r="E2" s="658"/>
      <c r="F2" s="659" t="s">
        <v>318</v>
      </c>
      <c r="G2" s="660"/>
      <c r="H2" s="660"/>
      <c r="I2" s="661"/>
      <c r="J2" s="662" t="s">
        <v>319</v>
      </c>
      <c r="K2" s="663"/>
      <c r="L2" s="664"/>
      <c r="M2" s="665" t="s">
        <v>315</v>
      </c>
      <c r="N2" s="662" t="s">
        <v>320</v>
      </c>
      <c r="O2" s="663"/>
      <c r="P2" s="667"/>
    </row>
    <row r="3" spans="2:20" ht="20.100000000000001" customHeight="1" thickBot="1">
      <c r="B3" s="657"/>
      <c r="C3" s="17"/>
      <c r="D3" s="465" t="s">
        <v>321</v>
      </c>
      <c r="E3" s="466" t="s">
        <v>322</v>
      </c>
      <c r="F3" s="454"/>
      <c r="G3" s="467" t="s">
        <v>323</v>
      </c>
      <c r="H3" s="468" t="s">
        <v>321</v>
      </c>
      <c r="I3" s="469" t="s">
        <v>322</v>
      </c>
      <c r="J3" s="455"/>
      <c r="K3" s="470" t="s">
        <v>321</v>
      </c>
      <c r="L3" s="471" t="s">
        <v>322</v>
      </c>
      <c r="M3" s="666"/>
      <c r="N3" s="456"/>
      <c r="O3" s="471" t="s">
        <v>321</v>
      </c>
      <c r="P3" s="472" t="s">
        <v>322</v>
      </c>
    </row>
    <row r="4" spans="2:20" s="385" customFormat="1" ht="15.95" customHeight="1" thickTop="1">
      <c r="B4" s="376" t="s">
        <v>314</v>
      </c>
      <c r="C4" s="514">
        <v>3431876.38</v>
      </c>
      <c r="D4" s="378"/>
      <c r="E4" s="379"/>
      <c r="F4" s="447">
        <v>2830810.19</v>
      </c>
      <c r="G4" s="381">
        <f>F4/C4</f>
        <v>0.82485785516551735</v>
      </c>
      <c r="H4" s="381"/>
      <c r="I4" s="382"/>
      <c r="J4" s="377">
        <f>C4-F4</f>
        <v>601066.18999999994</v>
      </c>
      <c r="K4" s="378"/>
      <c r="L4" s="379"/>
      <c r="M4" s="380">
        <f>C4/N4</f>
        <v>232.81163964452887</v>
      </c>
      <c r="N4" s="383">
        <f>SUM(N5:N51)</f>
        <v>14741</v>
      </c>
      <c r="O4" s="379"/>
      <c r="P4" s="384"/>
      <c r="S4" s="386"/>
    </row>
    <row r="5" spans="2:20" ht="15.95" customHeight="1">
      <c r="B5" s="461" t="s">
        <v>63</v>
      </c>
      <c r="C5" s="515">
        <v>1009848.6</v>
      </c>
      <c r="D5" s="46"/>
      <c r="E5" s="47"/>
      <c r="F5" s="44">
        <v>995203.66</v>
      </c>
      <c r="G5" s="43">
        <f t="shared" ref="G5:G50" si="0">F5/C5</f>
        <v>0.98549788552462225</v>
      </c>
      <c r="H5" s="43"/>
      <c r="I5" s="49"/>
      <c r="J5" s="375">
        <f t="shared" ref="J5:J51" si="1">C5-F5</f>
        <v>14644.939999999944</v>
      </c>
      <c r="K5" s="46"/>
      <c r="L5" s="47"/>
      <c r="M5" s="436">
        <f t="shared" ref="M5:M50" si="2">C5/N5</f>
        <v>232.14910344827587</v>
      </c>
      <c r="N5" s="448">
        <v>4350</v>
      </c>
      <c r="O5" s="47"/>
      <c r="P5" s="48"/>
    </row>
    <row r="6" spans="2:20" ht="15.95" customHeight="1">
      <c r="B6" s="461" t="s">
        <v>66</v>
      </c>
      <c r="C6" s="516">
        <v>141753.14000000001</v>
      </c>
      <c r="D6" s="46"/>
      <c r="E6" s="47"/>
      <c r="F6" s="44">
        <v>135449.32999999999</v>
      </c>
      <c r="G6" s="43">
        <f t="shared" si="0"/>
        <v>0.95552966234116554</v>
      </c>
      <c r="H6" s="43"/>
      <c r="I6" s="49"/>
      <c r="J6" s="375">
        <f t="shared" si="1"/>
        <v>6303.8100000000268</v>
      </c>
      <c r="K6" s="46"/>
      <c r="L6" s="47"/>
      <c r="M6" s="436">
        <f t="shared" si="2"/>
        <v>192.59937500000001</v>
      </c>
      <c r="N6" s="449">
        <v>736</v>
      </c>
      <c r="O6" s="47"/>
      <c r="P6" s="48"/>
    </row>
    <row r="7" spans="2:20" ht="15.95" customHeight="1">
      <c r="B7" s="461" t="s">
        <v>56</v>
      </c>
      <c r="C7" s="515">
        <v>20346.189999999999</v>
      </c>
      <c r="D7" s="46"/>
      <c r="E7" s="47"/>
      <c r="F7" s="44">
        <v>14736.92</v>
      </c>
      <c r="G7" s="43">
        <f t="shared" si="0"/>
        <v>0.72430858062369419</v>
      </c>
      <c r="H7" s="43"/>
      <c r="I7" s="49"/>
      <c r="J7" s="375">
        <f t="shared" si="1"/>
        <v>5609.2699999999986</v>
      </c>
      <c r="K7" s="46"/>
      <c r="L7" s="47"/>
      <c r="M7" s="436">
        <f t="shared" si="2"/>
        <v>71.894664310954056</v>
      </c>
      <c r="N7" s="448">
        <v>283</v>
      </c>
      <c r="O7" s="47"/>
      <c r="P7" s="48"/>
    </row>
    <row r="8" spans="2:20" ht="15.95" customHeight="1">
      <c r="B8" s="461" t="s">
        <v>69</v>
      </c>
      <c r="C8" s="515">
        <v>51118.89</v>
      </c>
      <c r="D8" s="46"/>
      <c r="E8" s="47"/>
      <c r="F8" s="44">
        <v>25106.69</v>
      </c>
      <c r="G8" s="43">
        <f t="shared" si="0"/>
        <v>0.49114309798197886</v>
      </c>
      <c r="H8" s="43"/>
      <c r="I8" s="49"/>
      <c r="J8" s="375">
        <f t="shared" si="1"/>
        <v>26012.2</v>
      </c>
      <c r="K8" s="46"/>
      <c r="L8" s="47"/>
      <c r="M8" s="436">
        <f t="shared" si="2"/>
        <v>190.03304832713755</v>
      </c>
      <c r="N8" s="448">
        <v>269</v>
      </c>
      <c r="O8" s="47"/>
      <c r="P8" s="48"/>
    </row>
    <row r="9" spans="2:20" ht="15.95" customHeight="1">
      <c r="B9" s="461" t="s">
        <v>59</v>
      </c>
      <c r="C9" s="515">
        <v>50843.87</v>
      </c>
      <c r="D9" s="46"/>
      <c r="E9" s="47"/>
      <c r="F9" s="44">
        <v>1809.88</v>
      </c>
      <c r="G9" s="43">
        <f t="shared" si="0"/>
        <v>3.5596818259506995E-2</v>
      </c>
      <c r="H9" s="43"/>
      <c r="I9" s="49"/>
      <c r="J9" s="375">
        <f t="shared" si="1"/>
        <v>49033.990000000005</v>
      </c>
      <c r="K9" s="46"/>
      <c r="L9" s="47"/>
      <c r="M9" s="436">
        <f t="shared" si="2"/>
        <v>128.7186582278481</v>
      </c>
      <c r="N9" s="448">
        <v>395</v>
      </c>
      <c r="O9" s="47"/>
      <c r="P9" s="48"/>
    </row>
    <row r="10" spans="2:20" ht="15.95" customHeight="1">
      <c r="B10" s="461" t="s">
        <v>70</v>
      </c>
      <c r="C10" s="515">
        <v>371461.01</v>
      </c>
      <c r="D10" s="46"/>
      <c r="E10" s="47"/>
      <c r="F10" s="44">
        <v>364609.91</v>
      </c>
      <c r="G10" s="43">
        <f t="shared" si="0"/>
        <v>0.98155634153904869</v>
      </c>
      <c r="H10" s="43"/>
      <c r="I10" s="49"/>
      <c r="J10" s="375">
        <f t="shared" si="1"/>
        <v>6851.1000000000349</v>
      </c>
      <c r="K10" s="46"/>
      <c r="L10" s="47"/>
      <c r="M10" s="436">
        <f t="shared" si="2"/>
        <v>200.35653182308522</v>
      </c>
      <c r="N10" s="448">
        <v>1854</v>
      </c>
      <c r="O10" s="47"/>
      <c r="P10" s="48"/>
    </row>
    <row r="11" spans="2:20" ht="15.95" customHeight="1">
      <c r="B11" s="461" t="s">
        <v>51</v>
      </c>
      <c r="C11" s="515">
        <v>12636.62</v>
      </c>
      <c r="D11" s="46"/>
      <c r="E11" s="47"/>
      <c r="F11" s="44">
        <v>12464.82</v>
      </c>
      <c r="G11" s="43">
        <f t="shared" si="0"/>
        <v>0.98640459236726263</v>
      </c>
      <c r="H11" s="43"/>
      <c r="I11" s="49"/>
      <c r="J11" s="375">
        <f t="shared" si="1"/>
        <v>171.80000000000109</v>
      </c>
      <c r="K11" s="46"/>
      <c r="L11" s="47"/>
      <c r="M11" s="436">
        <f t="shared" si="2"/>
        <v>154.10512195121953</v>
      </c>
      <c r="N11" s="448">
        <v>82</v>
      </c>
      <c r="O11" s="47"/>
      <c r="P11" s="48"/>
    </row>
    <row r="12" spans="2:20" ht="15.95" customHeight="1">
      <c r="B12" s="461" t="s">
        <v>50</v>
      </c>
      <c r="C12" s="515">
        <v>1010</v>
      </c>
      <c r="D12" s="46"/>
      <c r="E12" s="47"/>
      <c r="F12" s="44">
        <v>0</v>
      </c>
      <c r="G12" s="43">
        <f t="shared" si="0"/>
        <v>0</v>
      </c>
      <c r="H12" s="43"/>
      <c r="I12" s="49"/>
      <c r="J12" s="375">
        <f t="shared" si="1"/>
        <v>1010</v>
      </c>
      <c r="K12" s="46"/>
      <c r="L12" s="47"/>
      <c r="M12" s="436"/>
      <c r="N12" s="448">
        <v>0</v>
      </c>
      <c r="O12" s="47"/>
      <c r="P12" s="48"/>
    </row>
    <row r="13" spans="2:20" ht="15.95" customHeight="1">
      <c r="B13" s="461" t="s">
        <v>23</v>
      </c>
      <c r="C13" s="515">
        <v>2705</v>
      </c>
      <c r="D13" s="46"/>
      <c r="E13" s="47"/>
      <c r="F13" s="44">
        <v>0</v>
      </c>
      <c r="G13" s="43">
        <f t="shared" si="0"/>
        <v>0</v>
      </c>
      <c r="H13" s="43"/>
      <c r="I13" s="49"/>
      <c r="J13" s="375">
        <f t="shared" si="1"/>
        <v>2705</v>
      </c>
      <c r="K13" s="46"/>
      <c r="L13" s="47"/>
      <c r="M13" s="436"/>
      <c r="N13" s="448">
        <v>0</v>
      </c>
      <c r="O13" s="47"/>
      <c r="P13" s="48"/>
    </row>
    <row r="14" spans="2:20" ht="15.95" customHeight="1">
      <c r="B14" s="461" t="s">
        <v>24</v>
      </c>
      <c r="C14" s="515">
        <v>505</v>
      </c>
      <c r="D14" s="46"/>
      <c r="E14" s="47"/>
      <c r="F14" s="44">
        <v>0</v>
      </c>
      <c r="G14" s="43">
        <f t="shared" si="0"/>
        <v>0</v>
      </c>
      <c r="H14" s="43"/>
      <c r="I14" s="49"/>
      <c r="J14" s="375">
        <f t="shared" si="1"/>
        <v>505</v>
      </c>
      <c r="K14" s="46"/>
      <c r="L14" s="47"/>
      <c r="M14" s="436"/>
      <c r="N14" s="448">
        <v>0</v>
      </c>
      <c r="O14" s="47"/>
      <c r="P14" s="48"/>
      <c r="R14" s="446"/>
    </row>
    <row r="15" spans="2:20" ht="15.95" customHeight="1">
      <c r="B15" s="461" t="s">
        <v>84</v>
      </c>
      <c r="C15" s="517">
        <v>0</v>
      </c>
      <c r="D15" s="46"/>
      <c r="E15" s="47"/>
      <c r="F15" s="44">
        <v>0</v>
      </c>
      <c r="G15" s="43"/>
      <c r="H15" s="43"/>
      <c r="I15" s="49"/>
      <c r="J15" s="375">
        <f t="shared" si="1"/>
        <v>0</v>
      </c>
      <c r="K15" s="46"/>
      <c r="L15" s="47"/>
      <c r="M15" s="436"/>
      <c r="N15" s="387">
        <v>0</v>
      </c>
      <c r="O15" s="47"/>
      <c r="P15" s="48"/>
    </row>
    <row r="16" spans="2:20" ht="15.95" customHeight="1">
      <c r="B16" s="461" t="s">
        <v>65</v>
      </c>
      <c r="C16" s="518">
        <v>5050</v>
      </c>
      <c r="D16" s="46"/>
      <c r="E16" s="47"/>
      <c r="F16" s="44">
        <v>0</v>
      </c>
      <c r="G16" s="43">
        <f t="shared" si="0"/>
        <v>0</v>
      </c>
      <c r="H16" s="43"/>
      <c r="I16" s="49"/>
      <c r="J16" s="375">
        <f t="shared" si="1"/>
        <v>5050</v>
      </c>
      <c r="K16" s="46"/>
      <c r="L16" s="47"/>
      <c r="M16" s="436"/>
      <c r="N16" s="387">
        <v>0</v>
      </c>
      <c r="O16" s="47"/>
      <c r="P16" s="48"/>
    </row>
    <row r="17" spans="2:16" ht="15.95" customHeight="1">
      <c r="B17" s="461" t="s">
        <v>88</v>
      </c>
      <c r="C17" s="517">
        <v>0</v>
      </c>
      <c r="D17" s="46"/>
      <c r="E17" s="47"/>
      <c r="F17" s="44">
        <v>0</v>
      </c>
      <c r="G17" s="43"/>
      <c r="H17" s="43"/>
      <c r="I17" s="49"/>
      <c r="J17" s="375">
        <f t="shared" si="1"/>
        <v>0</v>
      </c>
      <c r="K17" s="46"/>
      <c r="L17" s="47"/>
      <c r="M17" s="436"/>
      <c r="N17" s="387">
        <v>0</v>
      </c>
      <c r="O17" s="47"/>
      <c r="P17" s="48"/>
    </row>
    <row r="18" spans="2:16" ht="15.95" customHeight="1">
      <c r="B18" s="461" t="s">
        <v>52</v>
      </c>
      <c r="C18" s="519">
        <v>175838.71</v>
      </c>
      <c r="D18" s="46"/>
      <c r="E18" s="47"/>
      <c r="F18" s="44">
        <v>0</v>
      </c>
      <c r="G18" s="43">
        <f t="shared" si="0"/>
        <v>0</v>
      </c>
      <c r="H18" s="43"/>
      <c r="I18" s="49"/>
      <c r="J18" s="375">
        <f t="shared" si="1"/>
        <v>175838.71</v>
      </c>
      <c r="K18" s="46"/>
      <c r="L18" s="47"/>
      <c r="M18" s="436"/>
      <c r="N18" s="387">
        <v>0</v>
      </c>
      <c r="O18" s="47"/>
      <c r="P18" s="48"/>
    </row>
    <row r="19" spans="2:16" ht="15.95" customHeight="1">
      <c r="B19" s="461" t="s">
        <v>47</v>
      </c>
      <c r="C19" s="519">
        <v>83647.92</v>
      </c>
      <c r="D19" s="46"/>
      <c r="E19" s="47"/>
      <c r="F19" s="44">
        <v>0</v>
      </c>
      <c r="G19" s="43">
        <f t="shared" si="0"/>
        <v>0</v>
      </c>
      <c r="H19" s="43"/>
      <c r="I19" s="49"/>
      <c r="J19" s="375">
        <f t="shared" si="1"/>
        <v>83647.92</v>
      </c>
      <c r="K19" s="46"/>
      <c r="L19" s="47"/>
      <c r="M19" s="436"/>
      <c r="N19" s="387">
        <v>0</v>
      </c>
      <c r="O19" s="47"/>
      <c r="P19" s="48"/>
    </row>
    <row r="20" spans="2:16" ht="15.95" customHeight="1">
      <c r="B20" s="461" t="s">
        <v>80</v>
      </c>
      <c r="C20" s="519">
        <v>5790</v>
      </c>
      <c r="D20" s="46"/>
      <c r="E20" s="47"/>
      <c r="F20" s="44">
        <v>0</v>
      </c>
      <c r="G20" s="43">
        <f t="shared" si="0"/>
        <v>0</v>
      </c>
      <c r="H20" s="43"/>
      <c r="I20" s="49"/>
      <c r="J20" s="375">
        <f t="shared" si="1"/>
        <v>5790</v>
      </c>
      <c r="K20" s="46"/>
      <c r="L20" s="47"/>
      <c r="M20" s="436"/>
      <c r="N20" s="387">
        <v>0</v>
      </c>
      <c r="O20" s="47"/>
      <c r="P20" s="48"/>
    </row>
    <row r="21" spans="2:16" ht="15.95" customHeight="1">
      <c r="B21" s="461" t="s">
        <v>46</v>
      </c>
      <c r="C21" s="519">
        <v>61665</v>
      </c>
      <c r="D21" s="46"/>
      <c r="E21" s="47"/>
      <c r="F21" s="44">
        <v>0</v>
      </c>
      <c r="G21" s="43">
        <f t="shared" si="0"/>
        <v>0</v>
      </c>
      <c r="H21" s="43"/>
      <c r="I21" s="49"/>
      <c r="J21" s="375">
        <f t="shared" si="1"/>
        <v>61665</v>
      </c>
      <c r="K21" s="46"/>
      <c r="L21" s="47"/>
      <c r="M21" s="436"/>
      <c r="N21" s="387">
        <v>0</v>
      </c>
      <c r="O21" s="47"/>
      <c r="P21" s="48"/>
    </row>
    <row r="22" spans="2:16" ht="15.95" customHeight="1">
      <c r="B22" s="461" t="s">
        <v>48</v>
      </c>
      <c r="C22" s="519">
        <v>2130</v>
      </c>
      <c r="D22" s="46"/>
      <c r="E22" s="47"/>
      <c r="F22" s="44">
        <v>0</v>
      </c>
      <c r="G22" s="43">
        <f t="shared" si="0"/>
        <v>0</v>
      </c>
      <c r="H22" s="43"/>
      <c r="I22" s="49"/>
      <c r="J22" s="375">
        <f t="shared" si="1"/>
        <v>2130</v>
      </c>
      <c r="K22" s="46"/>
      <c r="L22" s="47"/>
      <c r="M22" s="436"/>
      <c r="N22" s="387">
        <v>0</v>
      </c>
      <c r="O22" s="47"/>
      <c r="P22" s="48"/>
    </row>
    <row r="23" spans="2:16" ht="15.95" customHeight="1">
      <c r="B23" s="461" t="s">
        <v>85</v>
      </c>
      <c r="C23" s="519">
        <v>43664.66</v>
      </c>
      <c r="D23" s="46"/>
      <c r="E23" s="47"/>
      <c r="F23" s="44">
        <v>416.08</v>
      </c>
      <c r="G23" s="43">
        <f t="shared" si="0"/>
        <v>9.5289875153041371E-3</v>
      </c>
      <c r="H23" s="43"/>
      <c r="I23" s="49"/>
      <c r="J23" s="375">
        <f t="shared" si="1"/>
        <v>43248.58</v>
      </c>
      <c r="K23" s="46"/>
      <c r="L23" s="47"/>
      <c r="M23" s="436"/>
      <c r="N23" s="387">
        <v>0</v>
      </c>
      <c r="O23" s="47"/>
      <c r="P23" s="48"/>
    </row>
    <row r="24" spans="2:16" ht="15.95" customHeight="1">
      <c r="B24" s="461" t="s">
        <v>79</v>
      </c>
      <c r="C24" s="520">
        <v>2995.36</v>
      </c>
      <c r="D24" s="46"/>
      <c r="E24" s="47"/>
      <c r="F24" s="44">
        <v>0</v>
      </c>
      <c r="G24" s="43">
        <f t="shared" si="0"/>
        <v>0</v>
      </c>
      <c r="H24" s="43"/>
      <c r="I24" s="49"/>
      <c r="J24" s="375">
        <f t="shared" si="1"/>
        <v>2995.36</v>
      </c>
      <c r="K24" s="46"/>
      <c r="L24" s="47"/>
      <c r="M24" s="436">
        <f t="shared" si="2"/>
        <v>1497.68</v>
      </c>
      <c r="N24" s="387">
        <v>2</v>
      </c>
      <c r="O24" s="47"/>
      <c r="P24" s="48"/>
    </row>
    <row r="25" spans="2:16" ht="15.95" customHeight="1">
      <c r="B25" s="461" t="s">
        <v>53</v>
      </c>
      <c r="C25" s="520">
        <v>9550.7000000000007</v>
      </c>
      <c r="D25" s="46"/>
      <c r="E25" s="47"/>
      <c r="F25" s="44">
        <v>0</v>
      </c>
      <c r="G25" s="43">
        <f t="shared" si="0"/>
        <v>0</v>
      </c>
      <c r="H25" s="43"/>
      <c r="I25" s="49"/>
      <c r="J25" s="375">
        <f t="shared" si="1"/>
        <v>9550.7000000000007</v>
      </c>
      <c r="K25" s="46"/>
      <c r="L25" s="47"/>
      <c r="M25" s="436">
        <f t="shared" si="2"/>
        <v>217.06136363636367</v>
      </c>
      <c r="N25" s="450">
        <v>44</v>
      </c>
      <c r="O25" s="47"/>
      <c r="P25" s="48"/>
    </row>
    <row r="26" spans="2:16" ht="15.95" customHeight="1">
      <c r="B26" s="461" t="s">
        <v>82</v>
      </c>
      <c r="C26" s="520">
        <v>313.5</v>
      </c>
      <c r="D26" s="46"/>
      <c r="E26" s="47"/>
      <c r="F26" s="44">
        <v>0</v>
      </c>
      <c r="G26" s="43">
        <f t="shared" si="0"/>
        <v>0</v>
      </c>
      <c r="H26" s="43"/>
      <c r="I26" s="49"/>
      <c r="J26" s="375">
        <f t="shared" si="1"/>
        <v>313.5</v>
      </c>
      <c r="K26" s="46"/>
      <c r="L26" s="47"/>
      <c r="M26" s="436">
        <f t="shared" si="2"/>
        <v>2.634453781512605</v>
      </c>
      <c r="N26" s="450">
        <v>119</v>
      </c>
      <c r="O26" s="47"/>
      <c r="P26" s="48"/>
    </row>
    <row r="27" spans="2:16" ht="15.95" customHeight="1">
      <c r="B27" s="461" t="s">
        <v>58</v>
      </c>
      <c r="C27" s="520">
        <v>16776.57</v>
      </c>
      <c r="D27" s="46"/>
      <c r="E27" s="47"/>
      <c r="F27" s="44">
        <v>0</v>
      </c>
      <c r="G27" s="43">
        <f t="shared" si="0"/>
        <v>0</v>
      </c>
      <c r="H27" s="43"/>
      <c r="I27" s="49"/>
      <c r="J27" s="375">
        <f t="shared" si="1"/>
        <v>16776.57</v>
      </c>
      <c r="K27" s="46"/>
      <c r="L27" s="47"/>
      <c r="M27" s="436">
        <f t="shared" si="2"/>
        <v>5592.19</v>
      </c>
      <c r="N27" s="450">
        <v>3</v>
      </c>
      <c r="O27" s="47"/>
      <c r="P27" s="48"/>
    </row>
    <row r="28" spans="2:16" ht="15.95" customHeight="1">
      <c r="B28" s="461" t="s">
        <v>83</v>
      </c>
      <c r="C28" s="520">
        <v>50050.58</v>
      </c>
      <c r="D28" s="46"/>
      <c r="E28" s="47"/>
      <c r="F28" s="44">
        <v>48398.98</v>
      </c>
      <c r="G28" s="43">
        <f t="shared" si="0"/>
        <v>0.96700138140257319</v>
      </c>
      <c r="H28" s="43"/>
      <c r="I28" s="49"/>
      <c r="J28" s="375">
        <f t="shared" si="1"/>
        <v>1651.5999999999985</v>
      </c>
      <c r="K28" s="46"/>
      <c r="L28" s="47"/>
      <c r="M28" s="436">
        <f t="shared" si="2"/>
        <v>189.58553030303031</v>
      </c>
      <c r="N28" s="450">
        <v>264</v>
      </c>
      <c r="O28" s="47"/>
      <c r="P28" s="48"/>
    </row>
    <row r="29" spans="2:16" ht="15.95" customHeight="1">
      <c r="B29" s="461" t="s">
        <v>54</v>
      </c>
      <c r="C29" s="520">
        <v>12005.23</v>
      </c>
      <c r="D29" s="46"/>
      <c r="E29" s="47"/>
      <c r="F29" s="44">
        <v>3299.93</v>
      </c>
      <c r="G29" s="43">
        <f t="shared" si="0"/>
        <v>0.27487436725493808</v>
      </c>
      <c r="H29" s="43"/>
      <c r="I29" s="49"/>
      <c r="J29" s="375">
        <f t="shared" si="1"/>
        <v>8705.2999999999993</v>
      </c>
      <c r="K29" s="46"/>
      <c r="L29" s="47"/>
      <c r="M29" s="436">
        <f t="shared" si="2"/>
        <v>12005.23</v>
      </c>
      <c r="N29" s="450">
        <v>1</v>
      </c>
      <c r="O29" s="47"/>
      <c r="P29" s="48"/>
    </row>
    <row r="30" spans="2:16" ht="15.95" customHeight="1">
      <c r="B30" s="461" t="s">
        <v>71</v>
      </c>
      <c r="C30" s="520">
        <v>1968</v>
      </c>
      <c r="D30" s="46"/>
      <c r="E30" s="47"/>
      <c r="F30" s="44">
        <v>0</v>
      </c>
      <c r="G30" s="43">
        <f t="shared" si="0"/>
        <v>0</v>
      </c>
      <c r="H30" s="43"/>
      <c r="I30" s="49"/>
      <c r="J30" s="375">
        <f t="shared" si="1"/>
        <v>1968</v>
      </c>
      <c r="K30" s="46"/>
      <c r="L30" s="47"/>
      <c r="M30" s="436"/>
      <c r="N30" s="450">
        <v>0</v>
      </c>
      <c r="O30" s="47"/>
      <c r="P30" s="48"/>
    </row>
    <row r="31" spans="2:16" ht="15.95" customHeight="1">
      <c r="B31" s="461" t="s">
        <v>86</v>
      </c>
      <c r="C31" s="520">
        <v>500</v>
      </c>
      <c r="D31" s="46"/>
      <c r="E31" s="47"/>
      <c r="F31" s="44">
        <v>0</v>
      </c>
      <c r="G31" s="43">
        <f t="shared" si="0"/>
        <v>0</v>
      </c>
      <c r="H31" s="43"/>
      <c r="I31" s="49"/>
      <c r="J31" s="375">
        <f t="shared" si="1"/>
        <v>500</v>
      </c>
      <c r="K31" s="46"/>
      <c r="L31" s="47"/>
      <c r="M31" s="436"/>
      <c r="N31" s="450">
        <v>0</v>
      </c>
      <c r="O31" s="47"/>
      <c r="P31" s="48"/>
    </row>
    <row r="32" spans="2:16" ht="15.95" customHeight="1">
      <c r="B32" s="461" t="s">
        <v>60</v>
      </c>
      <c r="C32" s="520">
        <v>34523.339999999997</v>
      </c>
      <c r="D32" s="46"/>
      <c r="E32" s="47"/>
      <c r="F32" s="44">
        <v>13907.84</v>
      </c>
      <c r="G32" s="43">
        <f t="shared" si="0"/>
        <v>0.40285325811465522</v>
      </c>
      <c r="H32" s="43"/>
      <c r="I32" s="49"/>
      <c r="J32" s="375">
        <f t="shared" si="1"/>
        <v>20615.499999999996</v>
      </c>
      <c r="K32" s="46"/>
      <c r="L32" s="47"/>
      <c r="M32" s="436">
        <f t="shared" si="2"/>
        <v>183.63478723404253</v>
      </c>
      <c r="N32" s="450">
        <v>188</v>
      </c>
      <c r="O32" s="47"/>
      <c r="P32" s="48"/>
    </row>
    <row r="33" spans="2:16" ht="15.95" customHeight="1">
      <c r="B33" s="461" t="s">
        <v>87</v>
      </c>
      <c r="C33" s="520">
        <v>8315</v>
      </c>
      <c r="D33" s="46"/>
      <c r="E33" s="47"/>
      <c r="F33" s="44">
        <v>0</v>
      </c>
      <c r="G33" s="43">
        <f t="shared" si="0"/>
        <v>0</v>
      </c>
      <c r="H33" s="43"/>
      <c r="I33" s="49"/>
      <c r="J33" s="375">
        <f t="shared" si="1"/>
        <v>8315</v>
      </c>
      <c r="K33" s="46"/>
      <c r="L33" s="47"/>
      <c r="M33" s="436"/>
      <c r="N33" s="450">
        <v>0</v>
      </c>
      <c r="O33" s="47"/>
      <c r="P33" s="48"/>
    </row>
    <row r="34" spans="2:16" ht="15.95" customHeight="1">
      <c r="B34" s="461" t="s">
        <v>49</v>
      </c>
      <c r="C34" s="520">
        <v>960</v>
      </c>
      <c r="D34" s="46"/>
      <c r="E34" s="47"/>
      <c r="F34" s="44">
        <v>0</v>
      </c>
      <c r="G34" s="43">
        <f t="shared" si="0"/>
        <v>0</v>
      </c>
      <c r="H34" s="43"/>
      <c r="I34" s="49"/>
      <c r="J34" s="375">
        <f t="shared" si="1"/>
        <v>960</v>
      </c>
      <c r="K34" s="46"/>
      <c r="L34" s="47"/>
      <c r="M34" s="436"/>
      <c r="N34" s="450">
        <v>0</v>
      </c>
      <c r="O34" s="47"/>
      <c r="P34" s="48"/>
    </row>
    <row r="35" spans="2:16" ht="15.95" customHeight="1">
      <c r="B35" s="461" t="s">
        <v>57</v>
      </c>
      <c r="C35" s="520">
        <v>47396.959999999999</v>
      </c>
      <c r="D35" s="46"/>
      <c r="E35" s="47"/>
      <c r="F35" s="44">
        <v>46304.86</v>
      </c>
      <c r="G35" s="43">
        <f t="shared" si="0"/>
        <v>0.97695843784073921</v>
      </c>
      <c r="H35" s="43"/>
      <c r="I35" s="49"/>
      <c r="J35" s="375">
        <f t="shared" si="1"/>
        <v>1092.0999999999985</v>
      </c>
      <c r="K35" s="46"/>
      <c r="L35" s="47"/>
      <c r="M35" s="436">
        <f t="shared" si="2"/>
        <v>171.72811594202898</v>
      </c>
      <c r="N35" s="450">
        <v>276</v>
      </c>
      <c r="O35" s="47"/>
      <c r="P35" s="48"/>
    </row>
    <row r="36" spans="2:16" ht="15.95" customHeight="1">
      <c r="B36" s="461" t="s">
        <v>68</v>
      </c>
      <c r="C36" s="520">
        <v>324329.71999999997</v>
      </c>
      <c r="D36" s="46"/>
      <c r="E36" s="47"/>
      <c r="F36" s="44">
        <v>317465.09000000003</v>
      </c>
      <c r="G36" s="43">
        <f t="shared" si="0"/>
        <v>0.978834409624872</v>
      </c>
      <c r="H36" s="43"/>
      <c r="I36" s="49"/>
      <c r="J36" s="375">
        <f t="shared" si="1"/>
        <v>6864.6299999999464</v>
      </c>
      <c r="K36" s="46"/>
      <c r="L36" s="47"/>
      <c r="M36" s="436">
        <f t="shared" si="2"/>
        <v>223.52151619572706</v>
      </c>
      <c r="N36" s="450">
        <v>1451</v>
      </c>
      <c r="O36" s="47"/>
      <c r="P36" s="48"/>
    </row>
    <row r="37" spans="2:16" ht="15.95" customHeight="1">
      <c r="B37" s="461" t="s">
        <v>61</v>
      </c>
      <c r="C37" s="520">
        <v>104.7</v>
      </c>
      <c r="D37" s="46"/>
      <c r="E37" s="47"/>
      <c r="F37" s="44">
        <v>0</v>
      </c>
      <c r="G37" s="43">
        <f t="shared" si="0"/>
        <v>0</v>
      </c>
      <c r="H37" s="43"/>
      <c r="I37" s="49"/>
      <c r="J37" s="375">
        <f t="shared" si="1"/>
        <v>104.7</v>
      </c>
      <c r="K37" s="46"/>
      <c r="L37" s="47"/>
      <c r="M37" s="436">
        <f t="shared" si="2"/>
        <v>5.2350000000000003</v>
      </c>
      <c r="N37" s="450">
        <v>20</v>
      </c>
      <c r="O37" s="47"/>
      <c r="P37" s="48"/>
    </row>
    <row r="38" spans="2:16" ht="15.95" customHeight="1">
      <c r="B38" s="461" t="s">
        <v>62</v>
      </c>
      <c r="C38" s="520">
        <v>273997.64</v>
      </c>
      <c r="D38" s="46"/>
      <c r="E38" s="47"/>
      <c r="F38" s="44">
        <v>266689.19</v>
      </c>
      <c r="G38" s="43">
        <f t="shared" si="0"/>
        <v>0.97332659507578234</v>
      </c>
      <c r="H38" s="43"/>
      <c r="I38" s="49"/>
      <c r="J38" s="375">
        <f t="shared" si="1"/>
        <v>7308.4500000000116</v>
      </c>
      <c r="K38" s="46"/>
      <c r="L38" s="47"/>
      <c r="M38" s="436">
        <f t="shared" si="2"/>
        <v>196.83738505747127</v>
      </c>
      <c r="N38" s="450">
        <v>1392</v>
      </c>
      <c r="O38" s="47"/>
      <c r="P38" s="48"/>
    </row>
    <row r="39" spans="2:16" ht="15.95" customHeight="1">
      <c r="B39" s="461" t="s">
        <v>67</v>
      </c>
      <c r="C39" s="520">
        <v>99593.57</v>
      </c>
      <c r="D39" s="46"/>
      <c r="E39" s="47"/>
      <c r="F39" s="44">
        <v>97328.83</v>
      </c>
      <c r="G39" s="43">
        <f t="shared" si="0"/>
        <v>0.97726017854365488</v>
      </c>
      <c r="H39" s="43"/>
      <c r="I39" s="49"/>
      <c r="J39" s="375">
        <f t="shared" si="1"/>
        <v>2264.7400000000052</v>
      </c>
      <c r="K39" s="46"/>
      <c r="L39" s="47"/>
      <c r="M39" s="436">
        <f t="shared" si="2"/>
        <v>160.11827974276528</v>
      </c>
      <c r="N39" s="450">
        <v>622</v>
      </c>
      <c r="O39" s="47"/>
      <c r="P39" s="48"/>
    </row>
    <row r="40" spans="2:16" ht="15.95" customHeight="1">
      <c r="B40" s="461" t="s">
        <v>64</v>
      </c>
      <c r="C40" s="520">
        <v>411213.67</v>
      </c>
      <c r="D40" s="46"/>
      <c r="E40" s="47"/>
      <c r="F40" s="44">
        <v>401226.35</v>
      </c>
      <c r="G40" s="43">
        <f t="shared" si="0"/>
        <v>0.97571257784304688</v>
      </c>
      <c r="H40" s="43"/>
      <c r="I40" s="49"/>
      <c r="J40" s="375">
        <f t="shared" si="1"/>
        <v>9987.320000000007</v>
      </c>
      <c r="K40" s="46"/>
      <c r="L40" s="47"/>
      <c r="M40" s="436">
        <f t="shared" si="2"/>
        <v>226.68890297684675</v>
      </c>
      <c r="N40" s="450">
        <v>1814</v>
      </c>
      <c r="O40" s="47"/>
      <c r="P40" s="48"/>
    </row>
    <row r="41" spans="2:16" ht="15.95" customHeight="1">
      <c r="B41" s="461" t="s">
        <v>81</v>
      </c>
      <c r="C41" s="520">
        <v>3028.83</v>
      </c>
      <c r="D41" s="46"/>
      <c r="E41" s="47"/>
      <c r="F41" s="44">
        <v>2984.33</v>
      </c>
      <c r="G41" s="43">
        <f t="shared" si="0"/>
        <v>0.98530785814984667</v>
      </c>
      <c r="H41" s="43"/>
      <c r="I41" s="49"/>
      <c r="J41" s="375">
        <f t="shared" si="1"/>
        <v>44.5</v>
      </c>
      <c r="K41" s="46"/>
      <c r="L41" s="47"/>
      <c r="M41" s="436">
        <f t="shared" si="2"/>
        <v>178.16647058823528</v>
      </c>
      <c r="N41" s="450">
        <v>17</v>
      </c>
      <c r="O41" s="47"/>
      <c r="P41" s="48"/>
    </row>
    <row r="42" spans="2:16" ht="15.95" customHeight="1">
      <c r="B42" s="461" t="s">
        <v>25</v>
      </c>
      <c r="C42" s="520">
        <v>1430</v>
      </c>
      <c r="D42" s="46"/>
      <c r="E42" s="47"/>
      <c r="F42" s="44">
        <v>0</v>
      </c>
      <c r="G42" s="43">
        <f t="shared" si="0"/>
        <v>0</v>
      </c>
      <c r="H42" s="43"/>
      <c r="I42" s="49"/>
      <c r="J42" s="375">
        <f t="shared" si="1"/>
        <v>1430</v>
      </c>
      <c r="K42" s="46"/>
      <c r="L42" s="47"/>
      <c r="M42" s="436"/>
      <c r="N42" s="450">
        <v>0</v>
      </c>
      <c r="O42" s="47"/>
      <c r="P42" s="48"/>
    </row>
    <row r="43" spans="2:16" ht="15.95" customHeight="1">
      <c r="B43" s="461" t="s">
        <v>55</v>
      </c>
      <c r="C43" s="520">
        <v>1602.11</v>
      </c>
      <c r="D43" s="46"/>
      <c r="E43" s="47"/>
      <c r="F43" s="44">
        <v>1429.41</v>
      </c>
      <c r="G43" s="43">
        <f t="shared" si="0"/>
        <v>0.89220465511107239</v>
      </c>
      <c r="H43" s="43"/>
      <c r="I43" s="49"/>
      <c r="J43" s="375">
        <f t="shared" si="1"/>
        <v>172.69999999999982</v>
      </c>
      <c r="K43" s="46"/>
      <c r="L43" s="47"/>
      <c r="M43" s="436">
        <f t="shared" si="2"/>
        <v>145.64636363636362</v>
      </c>
      <c r="N43" s="450">
        <v>11</v>
      </c>
      <c r="O43" s="47"/>
      <c r="P43" s="48"/>
    </row>
    <row r="44" spans="2:16" ht="15.95" customHeight="1">
      <c r="B44" s="461" t="s">
        <v>308</v>
      </c>
      <c r="C44" s="517">
        <v>0</v>
      </c>
      <c r="D44" s="46"/>
      <c r="E44" s="47"/>
      <c r="F44" s="44">
        <v>0</v>
      </c>
      <c r="G44" s="43"/>
      <c r="H44" s="43"/>
      <c r="I44" s="49"/>
      <c r="J44" s="375">
        <f t="shared" si="1"/>
        <v>0</v>
      </c>
      <c r="K44" s="46"/>
      <c r="L44" s="47"/>
      <c r="M44" s="436"/>
      <c r="N44" s="387">
        <v>0</v>
      </c>
      <c r="O44" s="47"/>
      <c r="P44" s="48"/>
    </row>
    <row r="45" spans="2:16" ht="15.95" customHeight="1">
      <c r="B45" s="461" t="s">
        <v>72</v>
      </c>
      <c r="C45" s="521">
        <v>28604.78</v>
      </c>
      <c r="D45" s="46"/>
      <c r="E45" s="47"/>
      <c r="F45" s="44">
        <v>21881.08</v>
      </c>
      <c r="G45" s="43">
        <f t="shared" si="0"/>
        <v>0.76494487984176085</v>
      </c>
      <c r="H45" s="43"/>
      <c r="I45" s="49"/>
      <c r="J45" s="375">
        <f t="shared" si="1"/>
        <v>6723.6999999999971</v>
      </c>
      <c r="K45" s="46"/>
      <c r="L45" s="47"/>
      <c r="M45" s="436">
        <f t="shared" si="2"/>
        <v>136.86497607655502</v>
      </c>
      <c r="N45" s="451">
        <v>209</v>
      </c>
      <c r="O45" s="47"/>
      <c r="P45" s="48"/>
    </row>
    <row r="46" spans="2:16" ht="15.95" customHeight="1">
      <c r="B46" s="461" t="s">
        <v>77</v>
      </c>
      <c r="C46" s="521">
        <v>2657.34</v>
      </c>
      <c r="D46" s="46"/>
      <c r="E46" s="47"/>
      <c r="F46" s="44">
        <v>2560.14</v>
      </c>
      <c r="G46" s="43">
        <f t="shared" si="0"/>
        <v>0.96342206868522651</v>
      </c>
      <c r="H46" s="43"/>
      <c r="I46" s="49"/>
      <c r="J46" s="375">
        <f t="shared" si="1"/>
        <v>97.200000000000273</v>
      </c>
      <c r="K46" s="46"/>
      <c r="L46" s="47"/>
      <c r="M46" s="436">
        <f t="shared" si="2"/>
        <v>139.86000000000001</v>
      </c>
      <c r="N46" s="451">
        <v>19</v>
      </c>
      <c r="O46" s="47"/>
      <c r="P46" s="48"/>
    </row>
    <row r="47" spans="2:16" ht="15.95" customHeight="1">
      <c r="B47" s="461" t="s">
        <v>73</v>
      </c>
      <c r="C47" s="521">
        <v>31205.52</v>
      </c>
      <c r="D47" s="46"/>
      <c r="E47" s="47"/>
      <c r="F47" s="44">
        <v>30426.82</v>
      </c>
      <c r="G47" s="43">
        <f t="shared" si="0"/>
        <v>0.97504608159069295</v>
      </c>
      <c r="H47" s="43"/>
      <c r="I47" s="49"/>
      <c r="J47" s="375">
        <f t="shared" si="1"/>
        <v>778.70000000000073</v>
      </c>
      <c r="K47" s="46"/>
      <c r="L47" s="47"/>
      <c r="M47" s="436">
        <f t="shared" si="2"/>
        <v>234.62796992481202</v>
      </c>
      <c r="N47" s="451">
        <v>133</v>
      </c>
      <c r="O47" s="47"/>
      <c r="P47" s="48"/>
    </row>
    <row r="48" spans="2:16" ht="15.95" customHeight="1">
      <c r="B48" s="461" t="s">
        <v>76</v>
      </c>
      <c r="C48" s="521">
        <v>16507.689999999999</v>
      </c>
      <c r="D48" s="46"/>
      <c r="E48" s="47"/>
      <c r="F48" s="44">
        <v>15687.49</v>
      </c>
      <c r="G48" s="43">
        <f t="shared" si="0"/>
        <v>0.95031406574753952</v>
      </c>
      <c r="H48" s="43"/>
      <c r="I48" s="49"/>
      <c r="J48" s="375">
        <f t="shared" si="1"/>
        <v>820.19999999999891</v>
      </c>
      <c r="K48" s="46"/>
      <c r="L48" s="47"/>
      <c r="M48" s="436">
        <f t="shared" si="2"/>
        <v>132.06152</v>
      </c>
      <c r="N48" s="451">
        <v>125</v>
      </c>
      <c r="O48" s="47"/>
      <c r="P48" s="48"/>
    </row>
    <row r="49" spans="2:16" ht="15.95" customHeight="1">
      <c r="B49" s="461" t="s">
        <v>75</v>
      </c>
      <c r="C49" s="521">
        <v>11280.25</v>
      </c>
      <c r="D49" s="46"/>
      <c r="E49" s="47"/>
      <c r="F49" s="44">
        <v>10965.05</v>
      </c>
      <c r="G49" s="43">
        <f t="shared" si="0"/>
        <v>0.97205735688482076</v>
      </c>
      <c r="H49" s="43"/>
      <c r="I49" s="49"/>
      <c r="J49" s="375">
        <f t="shared" si="1"/>
        <v>315.20000000000073</v>
      </c>
      <c r="K49" s="46"/>
      <c r="L49" s="47"/>
      <c r="M49" s="436">
        <f t="shared" si="2"/>
        <v>212.83490566037736</v>
      </c>
      <c r="N49" s="451">
        <v>53</v>
      </c>
      <c r="O49" s="47"/>
      <c r="P49" s="48"/>
    </row>
    <row r="50" spans="2:16" ht="15.95" customHeight="1">
      <c r="B50" s="461" t="s">
        <v>78</v>
      </c>
      <c r="C50" s="521">
        <v>850.71</v>
      </c>
      <c r="D50" s="46"/>
      <c r="E50" s="47"/>
      <c r="F50" s="44">
        <v>457.51</v>
      </c>
      <c r="G50" s="43">
        <f t="shared" si="0"/>
        <v>0.53779783945175208</v>
      </c>
      <c r="H50" s="43"/>
      <c r="I50" s="49"/>
      <c r="J50" s="375">
        <f t="shared" si="1"/>
        <v>393.20000000000005</v>
      </c>
      <c r="K50" s="46"/>
      <c r="L50" s="47"/>
      <c r="M50" s="436">
        <f t="shared" si="2"/>
        <v>94.523333333333341</v>
      </c>
      <c r="N50" s="451">
        <v>9</v>
      </c>
      <c r="O50" s="47"/>
      <c r="P50" s="48"/>
    </row>
    <row r="51" spans="2:16" s="475" customFormat="1" ht="15.95" customHeight="1" thickBot="1">
      <c r="B51" s="463" t="s">
        <v>74</v>
      </c>
      <c r="C51" s="522">
        <v>0</v>
      </c>
      <c r="D51" s="215"/>
      <c r="E51" s="216"/>
      <c r="F51" s="45">
        <v>0</v>
      </c>
      <c r="G51" s="473"/>
      <c r="H51" s="217"/>
      <c r="I51" s="218"/>
      <c r="J51" s="474">
        <f t="shared" si="1"/>
        <v>0</v>
      </c>
      <c r="K51" s="215"/>
      <c r="L51" s="216"/>
      <c r="M51" s="437"/>
      <c r="N51" s="390">
        <v>0</v>
      </c>
      <c r="O51" s="216"/>
      <c r="P51" s="219"/>
    </row>
    <row r="52" spans="2:16" ht="15" thickTop="1" thickBot="1">
      <c r="B52" s="463" t="s">
        <v>340</v>
      </c>
    </row>
    <row r="53" spans="2:16" ht="14.25" thickTop="1"/>
    <row r="54" spans="2:16">
      <c r="I54" s="476"/>
    </row>
  </sheetData>
  <mergeCells count="7">
    <mergeCell ref="B1:P1"/>
    <mergeCell ref="B2:B3"/>
    <mergeCell ref="C2:E2"/>
    <mergeCell ref="F2:I2"/>
    <mergeCell ref="J2:L2"/>
    <mergeCell ref="M2:M3"/>
    <mergeCell ref="N2:P2"/>
  </mergeCells>
  <phoneticPr fontId="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tabColor theme="8" tint="-0.249977111117893"/>
  </sheetPr>
  <dimension ref="B1:T54"/>
  <sheetViews>
    <sheetView topLeftCell="D4" workbookViewId="0">
      <selection activeCell="M19" sqref="M19"/>
    </sheetView>
  </sheetViews>
  <sheetFormatPr defaultRowHeight="13.5"/>
  <cols>
    <col min="1" max="1" width="1.5" style="9" customWidth="1"/>
    <col min="2" max="2" width="18.5" style="9" customWidth="1"/>
    <col min="3" max="3" width="17.5" style="385" customWidth="1"/>
    <col min="4" max="5" width="9.625" style="9" bestFit="1" customWidth="1"/>
    <col min="6" max="6" width="13.875" style="9" customWidth="1"/>
    <col min="7" max="7" width="9.25" style="9" bestFit="1" customWidth="1"/>
    <col min="8" max="9" width="8.5" style="9" bestFit="1" customWidth="1"/>
    <col min="10" max="10" width="12.375" style="9" customWidth="1"/>
    <col min="11" max="12" width="10.75" style="9" bestFit="1" customWidth="1"/>
    <col min="13" max="14" width="11.125" style="9" customWidth="1"/>
    <col min="15" max="16" width="9.5" style="9" bestFit="1" customWidth="1"/>
    <col min="17" max="16384" width="9" style="9"/>
  </cols>
  <sheetData>
    <row r="1" spans="2:20" ht="47.45" customHeight="1" thickBot="1">
      <c r="B1" s="642" t="s">
        <v>31</v>
      </c>
      <c r="C1" s="642"/>
      <c r="D1" s="642"/>
      <c r="E1" s="642"/>
      <c r="F1" s="642"/>
      <c r="G1" s="642"/>
      <c r="H1" s="642"/>
      <c r="I1" s="642"/>
      <c r="J1" s="642"/>
      <c r="K1" s="642"/>
      <c r="L1" s="642"/>
      <c r="M1" s="642"/>
      <c r="N1" s="642"/>
      <c r="O1" s="642"/>
      <c r="P1" s="642"/>
      <c r="T1" s="10"/>
    </row>
    <row r="2" spans="2:20" ht="26.1" customHeight="1" thickTop="1">
      <c r="B2" s="643"/>
      <c r="C2" s="645" t="s">
        <v>32</v>
      </c>
      <c r="D2" s="645"/>
      <c r="E2" s="645"/>
      <c r="F2" s="646" t="s">
        <v>33</v>
      </c>
      <c r="G2" s="647"/>
      <c r="H2" s="647"/>
      <c r="I2" s="648"/>
      <c r="J2" s="649" t="s">
        <v>34</v>
      </c>
      <c r="K2" s="650"/>
      <c r="L2" s="651"/>
      <c r="M2" s="652" t="s">
        <v>35</v>
      </c>
      <c r="N2" s="649" t="s">
        <v>36</v>
      </c>
      <c r="O2" s="650"/>
      <c r="P2" s="654"/>
    </row>
    <row r="3" spans="2:20" ht="20.100000000000001" customHeight="1" thickBot="1">
      <c r="B3" s="644"/>
      <c r="C3" s="17"/>
      <c r="D3" s="13" t="s">
        <v>39</v>
      </c>
      <c r="E3" s="18" t="s">
        <v>1</v>
      </c>
      <c r="F3" s="28"/>
      <c r="G3" s="29" t="s">
        <v>38</v>
      </c>
      <c r="H3" s="21" t="s">
        <v>2</v>
      </c>
      <c r="I3" s="30" t="s">
        <v>1</v>
      </c>
      <c r="J3" s="19"/>
      <c r="K3" s="14" t="s">
        <v>2</v>
      </c>
      <c r="L3" s="15" t="s">
        <v>1</v>
      </c>
      <c r="M3" s="653"/>
      <c r="N3" s="20"/>
      <c r="O3" s="15" t="s">
        <v>2</v>
      </c>
      <c r="P3" s="16" t="s">
        <v>1</v>
      </c>
    </row>
    <row r="4" spans="2:20" s="385" customFormat="1" ht="15.95" customHeight="1" thickTop="1">
      <c r="B4" s="376" t="s">
        <v>37</v>
      </c>
      <c r="C4" s="377">
        <f>SUM(C5:C51)</f>
        <v>3866305.51</v>
      </c>
      <c r="D4" s="378"/>
      <c r="E4" s="379"/>
      <c r="F4" s="442">
        <f>SUM(F5:F51)</f>
        <v>3011567.59</v>
      </c>
      <c r="G4" s="381">
        <f>F4/C4</f>
        <v>0.77892644081300244</v>
      </c>
      <c r="H4" s="381"/>
      <c r="I4" s="382"/>
      <c r="J4" s="377">
        <f>SUM(J5:J51)</f>
        <v>854737.92000000004</v>
      </c>
      <c r="K4" s="378"/>
      <c r="L4" s="379"/>
      <c r="M4" s="380">
        <v>264.94</v>
      </c>
      <c r="N4" s="383">
        <f>SUM(N5:N51)</f>
        <v>14593</v>
      </c>
      <c r="O4" s="379"/>
      <c r="P4" s="384"/>
      <c r="S4" s="386"/>
    </row>
    <row r="5" spans="2:20" ht="15.95" customHeight="1">
      <c r="B5" s="373" t="s">
        <v>63</v>
      </c>
      <c r="C5" s="462">
        <v>575737.93999999994</v>
      </c>
      <c r="D5" s="46"/>
      <c r="E5" s="47"/>
      <c r="F5" s="44">
        <v>544413.14</v>
      </c>
      <c r="G5" s="43">
        <f t="shared" ref="G5:G51" si="0">F5/C5</f>
        <v>0.94559191287619515</v>
      </c>
      <c r="H5" s="43"/>
      <c r="I5" s="49"/>
      <c r="J5" s="375">
        <f t="shared" ref="J5:J51" si="1">C5-F5</f>
        <v>31324.79999999993</v>
      </c>
      <c r="K5" s="46"/>
      <c r="L5" s="47"/>
      <c r="M5" s="44">
        <v>289.17</v>
      </c>
      <c r="N5" s="387">
        <v>1991</v>
      </c>
      <c r="O5" s="47"/>
      <c r="P5" s="48"/>
    </row>
    <row r="6" spans="2:20" ht="15.95" customHeight="1">
      <c r="B6" s="373" t="s">
        <v>66</v>
      </c>
      <c r="C6" s="526">
        <v>137987.62</v>
      </c>
      <c r="D6" s="46"/>
      <c r="E6" s="47"/>
      <c r="F6" s="44">
        <v>126444.12</v>
      </c>
      <c r="G6" s="43">
        <f t="shared" si="0"/>
        <v>0.91634394447849743</v>
      </c>
      <c r="H6" s="43"/>
      <c r="I6" s="49"/>
      <c r="J6" s="375">
        <f t="shared" si="1"/>
        <v>11543.5</v>
      </c>
      <c r="K6" s="46"/>
      <c r="L6" s="47"/>
      <c r="M6" s="44">
        <v>203.52</v>
      </c>
      <c r="N6" s="388">
        <v>678</v>
      </c>
      <c r="O6" s="47"/>
      <c r="P6" s="48"/>
    </row>
    <row r="7" spans="2:20" ht="15.95" customHeight="1">
      <c r="B7" s="373" t="s">
        <v>56</v>
      </c>
      <c r="C7" s="462">
        <v>28072.79</v>
      </c>
      <c r="D7" s="46"/>
      <c r="E7" s="47"/>
      <c r="F7" s="44">
        <v>23042.84</v>
      </c>
      <c r="G7" s="43">
        <f t="shared" si="0"/>
        <v>0.82082472030745779</v>
      </c>
      <c r="H7" s="43"/>
      <c r="I7" s="49"/>
      <c r="J7" s="375">
        <f t="shared" si="1"/>
        <v>5029.9500000000007</v>
      </c>
      <c r="K7" s="46"/>
      <c r="L7" s="47"/>
      <c r="M7" s="44">
        <v>123.13</v>
      </c>
      <c r="N7" s="387">
        <v>228</v>
      </c>
      <c r="O7" s="47"/>
      <c r="P7" s="48"/>
    </row>
    <row r="8" spans="2:20" ht="15.95" customHeight="1">
      <c r="B8" s="373" t="s">
        <v>69</v>
      </c>
      <c r="C8" s="462">
        <v>62668.46</v>
      </c>
      <c r="D8" s="46"/>
      <c r="E8" s="47"/>
      <c r="F8" s="44">
        <v>26212.46</v>
      </c>
      <c r="G8" s="43">
        <f t="shared" si="0"/>
        <v>0.4182719664724488</v>
      </c>
      <c r="H8" s="43"/>
      <c r="I8" s="49"/>
      <c r="J8" s="375">
        <f t="shared" si="1"/>
        <v>36456</v>
      </c>
      <c r="K8" s="46"/>
      <c r="L8" s="47"/>
      <c r="M8" s="44">
        <v>229.55</v>
      </c>
      <c r="N8" s="387">
        <v>273</v>
      </c>
      <c r="O8" s="47"/>
      <c r="P8" s="48"/>
    </row>
    <row r="9" spans="2:20" ht="15.95" customHeight="1">
      <c r="B9" s="373" t="s">
        <v>59</v>
      </c>
      <c r="C9" s="462">
        <v>59010.36</v>
      </c>
      <c r="D9" s="46"/>
      <c r="E9" s="47"/>
      <c r="F9" s="44">
        <v>1481.07</v>
      </c>
      <c r="G9" s="43">
        <f t="shared" si="0"/>
        <v>2.5098474234015858E-2</v>
      </c>
      <c r="H9" s="43"/>
      <c r="I9" s="49"/>
      <c r="J9" s="375">
        <f t="shared" si="1"/>
        <v>57529.29</v>
      </c>
      <c r="K9" s="46"/>
      <c r="L9" s="47"/>
      <c r="M9" s="44">
        <v>141.51</v>
      </c>
      <c r="N9" s="387">
        <v>417</v>
      </c>
      <c r="O9" s="47"/>
      <c r="P9" s="48"/>
    </row>
    <row r="10" spans="2:20" ht="15.95" customHeight="1">
      <c r="B10" s="373" t="s">
        <v>70</v>
      </c>
      <c r="C10" s="462">
        <v>509126.02</v>
      </c>
      <c r="D10" s="46"/>
      <c r="E10" s="47"/>
      <c r="F10" s="44">
        <v>479690.52</v>
      </c>
      <c r="G10" s="43">
        <f t="shared" si="0"/>
        <v>0.94218425528516492</v>
      </c>
      <c r="H10" s="43"/>
      <c r="I10" s="49"/>
      <c r="J10" s="375">
        <f t="shared" si="1"/>
        <v>29435.5</v>
      </c>
      <c r="K10" s="46"/>
      <c r="L10" s="47"/>
      <c r="M10" s="44">
        <v>235.27</v>
      </c>
      <c r="N10" s="387">
        <v>2164</v>
      </c>
      <c r="O10" s="47"/>
      <c r="P10" s="48"/>
    </row>
    <row r="11" spans="2:20" ht="15.95" customHeight="1">
      <c r="B11" s="373" t="s">
        <v>51</v>
      </c>
      <c r="C11" s="462">
        <v>22012.01</v>
      </c>
      <c r="D11" s="46"/>
      <c r="E11" s="47"/>
      <c r="F11" s="44">
        <v>19380.009999999998</v>
      </c>
      <c r="G11" s="43">
        <f t="shared" si="0"/>
        <v>0.88042891130796319</v>
      </c>
      <c r="H11" s="43"/>
      <c r="I11" s="49"/>
      <c r="J11" s="375">
        <f t="shared" si="1"/>
        <v>2632</v>
      </c>
      <c r="K11" s="46"/>
      <c r="L11" s="47"/>
      <c r="M11" s="44">
        <v>110.06</v>
      </c>
      <c r="N11" s="387">
        <v>200</v>
      </c>
      <c r="O11" s="47"/>
      <c r="P11" s="48"/>
    </row>
    <row r="12" spans="2:20" ht="15.95" customHeight="1">
      <c r="B12" s="373" t="s">
        <v>50</v>
      </c>
      <c r="C12" s="462">
        <v>1188</v>
      </c>
      <c r="D12" s="46"/>
      <c r="E12" s="47"/>
      <c r="F12" s="44">
        <v>0</v>
      </c>
      <c r="G12" s="43">
        <f t="shared" si="0"/>
        <v>0</v>
      </c>
      <c r="H12" s="43"/>
      <c r="I12" s="49"/>
      <c r="J12" s="375">
        <f t="shared" si="1"/>
        <v>1188</v>
      </c>
      <c r="K12" s="46"/>
      <c r="L12" s="47"/>
      <c r="M12" s="44" t="s">
        <v>309</v>
      </c>
      <c r="N12" s="387">
        <v>0</v>
      </c>
      <c r="O12" s="47"/>
      <c r="P12" s="48"/>
      <c r="Q12" s="11"/>
    </row>
    <row r="13" spans="2:20" ht="15.95" customHeight="1">
      <c r="B13" s="373" t="s">
        <v>23</v>
      </c>
      <c r="C13" s="462">
        <v>3492</v>
      </c>
      <c r="D13" s="46"/>
      <c r="E13" s="47"/>
      <c r="F13" s="44">
        <v>0</v>
      </c>
      <c r="G13" s="43">
        <f t="shared" si="0"/>
        <v>0</v>
      </c>
      <c r="H13" s="43"/>
      <c r="I13" s="49"/>
      <c r="J13" s="375">
        <f t="shared" si="1"/>
        <v>3492</v>
      </c>
      <c r="K13" s="46"/>
      <c r="L13" s="47"/>
      <c r="M13" s="44" t="s">
        <v>309</v>
      </c>
      <c r="N13" s="387">
        <v>0</v>
      </c>
      <c r="O13" s="47"/>
      <c r="P13" s="48"/>
      <c r="Q13" s="11"/>
    </row>
    <row r="14" spans="2:20" ht="15.95" customHeight="1">
      <c r="B14" s="373" t="s">
        <v>24</v>
      </c>
      <c r="C14" s="462">
        <v>216</v>
      </c>
      <c r="D14" s="46"/>
      <c r="E14" s="47"/>
      <c r="F14" s="44">
        <v>0</v>
      </c>
      <c r="G14" s="43">
        <f t="shared" si="0"/>
        <v>0</v>
      </c>
      <c r="H14" s="43"/>
      <c r="I14" s="49"/>
      <c r="J14" s="375">
        <f t="shared" si="1"/>
        <v>216</v>
      </c>
      <c r="K14" s="46"/>
      <c r="L14" s="47"/>
      <c r="M14" s="44" t="s">
        <v>309</v>
      </c>
      <c r="N14" s="387">
        <v>0</v>
      </c>
      <c r="O14" s="47"/>
      <c r="P14" s="48"/>
      <c r="Q14" s="11"/>
      <c r="R14" s="10"/>
    </row>
    <row r="15" spans="2:20" ht="15.95" customHeight="1">
      <c r="B15" s="373" t="s">
        <v>84</v>
      </c>
      <c r="C15" s="462">
        <v>145</v>
      </c>
      <c r="D15" s="46"/>
      <c r="E15" s="47"/>
      <c r="F15" s="44">
        <v>0</v>
      </c>
      <c r="G15" s="43">
        <f t="shared" si="0"/>
        <v>0</v>
      </c>
      <c r="H15" s="43"/>
      <c r="I15" s="49"/>
      <c r="J15" s="375">
        <f t="shared" si="1"/>
        <v>145</v>
      </c>
      <c r="K15" s="46"/>
      <c r="L15" s="47"/>
      <c r="M15" s="44" t="s">
        <v>309</v>
      </c>
      <c r="N15" s="387">
        <v>0</v>
      </c>
      <c r="O15" s="47"/>
      <c r="P15" s="48"/>
    </row>
    <row r="16" spans="2:20" ht="15.95" customHeight="1">
      <c r="B16" s="373" t="s">
        <v>65</v>
      </c>
      <c r="C16" s="462">
        <v>5525</v>
      </c>
      <c r="D16" s="46"/>
      <c r="E16" s="47"/>
      <c r="F16" s="44">
        <v>0</v>
      </c>
      <c r="G16" s="43">
        <f t="shared" si="0"/>
        <v>0</v>
      </c>
      <c r="H16" s="43"/>
      <c r="I16" s="49"/>
      <c r="J16" s="375">
        <f t="shared" si="1"/>
        <v>5525</v>
      </c>
      <c r="K16" s="46"/>
      <c r="L16" s="47"/>
      <c r="M16" s="44" t="s">
        <v>309</v>
      </c>
      <c r="N16" s="387">
        <v>0</v>
      </c>
      <c r="O16" s="47"/>
      <c r="P16" s="48"/>
      <c r="Q16" s="11"/>
    </row>
    <row r="17" spans="2:17" ht="15.95" customHeight="1">
      <c r="B17" s="373" t="s">
        <v>88</v>
      </c>
      <c r="C17" s="462">
        <v>66.5</v>
      </c>
      <c r="D17" s="46"/>
      <c r="E17" s="47"/>
      <c r="F17" s="44">
        <v>0</v>
      </c>
      <c r="G17" s="43">
        <f t="shared" si="0"/>
        <v>0</v>
      </c>
      <c r="H17" s="43"/>
      <c r="I17" s="49"/>
      <c r="J17" s="375">
        <f t="shared" si="1"/>
        <v>66.5</v>
      </c>
      <c r="K17" s="46"/>
      <c r="L17" s="47"/>
      <c r="M17" s="44" t="s">
        <v>309</v>
      </c>
      <c r="N17" s="387">
        <v>0</v>
      </c>
      <c r="O17" s="47"/>
      <c r="P17" s="48"/>
    </row>
    <row r="18" spans="2:17" ht="15.95" customHeight="1">
      <c r="B18" s="373" t="s">
        <v>52</v>
      </c>
      <c r="C18" s="462">
        <v>178106.52</v>
      </c>
      <c r="D18" s="46"/>
      <c r="E18" s="47"/>
      <c r="F18" s="44">
        <v>0</v>
      </c>
      <c r="G18" s="43">
        <f t="shared" si="0"/>
        <v>0</v>
      </c>
      <c r="H18" s="43"/>
      <c r="I18" s="49"/>
      <c r="J18" s="375">
        <f t="shared" si="1"/>
        <v>178106.52</v>
      </c>
      <c r="K18" s="46"/>
      <c r="L18" s="47"/>
      <c r="M18" s="44" t="s">
        <v>309</v>
      </c>
      <c r="N18" s="387">
        <v>0</v>
      </c>
      <c r="O18" s="47"/>
      <c r="P18" s="48"/>
    </row>
    <row r="19" spans="2:17" ht="15.95" customHeight="1">
      <c r="B19" s="373" t="s">
        <v>47</v>
      </c>
      <c r="C19" s="462">
        <v>100536.7</v>
      </c>
      <c r="D19" s="46"/>
      <c r="E19" s="47"/>
      <c r="F19" s="44">
        <v>0</v>
      </c>
      <c r="G19" s="43">
        <f t="shared" si="0"/>
        <v>0</v>
      </c>
      <c r="H19" s="43"/>
      <c r="I19" s="49"/>
      <c r="J19" s="375">
        <f t="shared" si="1"/>
        <v>100536.7</v>
      </c>
      <c r="K19" s="46"/>
      <c r="L19" s="47"/>
      <c r="M19" s="44" t="s">
        <v>309</v>
      </c>
      <c r="N19" s="387">
        <v>0</v>
      </c>
      <c r="O19" s="47"/>
      <c r="P19" s="48"/>
    </row>
    <row r="20" spans="2:17" ht="15.95" customHeight="1">
      <c r="B20" s="373" t="s">
        <v>80</v>
      </c>
      <c r="C20" s="462">
        <v>4401</v>
      </c>
      <c r="D20" s="46"/>
      <c r="E20" s="47"/>
      <c r="F20" s="44">
        <v>0</v>
      </c>
      <c r="G20" s="43">
        <f t="shared" si="0"/>
        <v>0</v>
      </c>
      <c r="H20" s="43"/>
      <c r="I20" s="49"/>
      <c r="J20" s="375">
        <f t="shared" si="1"/>
        <v>4401</v>
      </c>
      <c r="K20" s="46"/>
      <c r="L20" s="47"/>
      <c r="M20" s="44" t="s">
        <v>309</v>
      </c>
      <c r="N20" s="387">
        <v>0</v>
      </c>
      <c r="O20" s="47"/>
      <c r="P20" s="48"/>
    </row>
    <row r="21" spans="2:17" ht="15.95" customHeight="1">
      <c r="B21" s="373" t="s">
        <v>46</v>
      </c>
      <c r="C21" s="462">
        <v>76540</v>
      </c>
      <c r="D21" s="46"/>
      <c r="E21" s="47"/>
      <c r="F21" s="44">
        <v>0</v>
      </c>
      <c r="G21" s="43">
        <f t="shared" si="0"/>
        <v>0</v>
      </c>
      <c r="H21" s="43"/>
      <c r="I21" s="49"/>
      <c r="J21" s="375">
        <f t="shared" si="1"/>
        <v>76540</v>
      </c>
      <c r="K21" s="46"/>
      <c r="L21" s="47"/>
      <c r="M21" s="44" t="s">
        <v>309</v>
      </c>
      <c r="N21" s="387">
        <v>0</v>
      </c>
      <c r="O21" s="47"/>
      <c r="P21" s="48"/>
    </row>
    <row r="22" spans="2:17" ht="15.95" customHeight="1">
      <c r="B22" s="373" t="s">
        <v>48</v>
      </c>
      <c r="C22" s="462">
        <v>9592</v>
      </c>
      <c r="D22" s="46"/>
      <c r="E22" s="47"/>
      <c r="F22" s="44">
        <v>0</v>
      </c>
      <c r="G22" s="43">
        <f t="shared" si="0"/>
        <v>0</v>
      </c>
      <c r="H22" s="43"/>
      <c r="I22" s="49"/>
      <c r="J22" s="375">
        <f t="shared" si="1"/>
        <v>9592</v>
      </c>
      <c r="K22" s="46"/>
      <c r="L22" s="47"/>
      <c r="M22" s="44" t="s">
        <v>309</v>
      </c>
      <c r="N22" s="387">
        <v>0</v>
      </c>
      <c r="O22" s="47"/>
      <c r="P22" s="48"/>
    </row>
    <row r="23" spans="2:17" ht="15.95" customHeight="1">
      <c r="B23" s="373" t="s">
        <v>85</v>
      </c>
      <c r="C23" s="462">
        <v>71814.080000000002</v>
      </c>
      <c r="D23" s="46"/>
      <c r="E23" s="47"/>
      <c r="F23" s="44">
        <v>600.78</v>
      </c>
      <c r="G23" s="43">
        <f t="shared" si="0"/>
        <v>8.365768941132435E-3</v>
      </c>
      <c r="H23" s="43"/>
      <c r="I23" s="49"/>
      <c r="J23" s="375">
        <f t="shared" si="1"/>
        <v>71213.3</v>
      </c>
      <c r="K23" s="46"/>
      <c r="L23" s="47"/>
      <c r="M23" s="44" t="s">
        <v>309</v>
      </c>
      <c r="N23" s="387">
        <v>0</v>
      </c>
      <c r="O23" s="47"/>
      <c r="P23" s="48"/>
    </row>
    <row r="24" spans="2:17" ht="15.95" customHeight="1">
      <c r="B24" s="373" t="s">
        <v>79</v>
      </c>
      <c r="C24" s="462">
        <v>6428.37</v>
      </c>
      <c r="D24" s="46"/>
      <c r="E24" s="47"/>
      <c r="F24" s="44">
        <v>0</v>
      </c>
      <c r="G24" s="43">
        <f t="shared" si="0"/>
        <v>0</v>
      </c>
      <c r="H24" s="43"/>
      <c r="I24" s="49"/>
      <c r="J24" s="375">
        <f t="shared" si="1"/>
        <v>6428.37</v>
      </c>
      <c r="K24" s="46"/>
      <c r="L24" s="47"/>
      <c r="M24" s="44" t="s">
        <v>309</v>
      </c>
      <c r="N24" s="387">
        <v>0</v>
      </c>
      <c r="O24" s="47"/>
      <c r="P24" s="48"/>
    </row>
    <row r="25" spans="2:17" ht="15.95" customHeight="1">
      <c r="B25" s="373" t="s">
        <v>53</v>
      </c>
      <c r="C25" s="462">
        <v>16521</v>
      </c>
      <c r="D25" s="46"/>
      <c r="E25" s="47"/>
      <c r="F25" s="44">
        <v>0</v>
      </c>
      <c r="G25" s="43">
        <f t="shared" si="0"/>
        <v>0</v>
      </c>
      <c r="H25" s="43"/>
      <c r="I25" s="49"/>
      <c r="J25" s="375">
        <f t="shared" si="1"/>
        <v>16521</v>
      </c>
      <c r="K25" s="46"/>
      <c r="L25" s="47"/>
      <c r="M25" s="44" t="s">
        <v>309</v>
      </c>
      <c r="N25" s="387">
        <v>0</v>
      </c>
      <c r="O25" s="47"/>
      <c r="P25" s="48"/>
    </row>
    <row r="26" spans="2:17" ht="15.95" customHeight="1">
      <c r="B26" s="373" t="s">
        <v>82</v>
      </c>
      <c r="C26" s="462">
        <v>900</v>
      </c>
      <c r="D26" s="46"/>
      <c r="E26" s="47"/>
      <c r="F26" s="44">
        <v>0</v>
      </c>
      <c r="G26" s="43">
        <f t="shared" si="0"/>
        <v>0</v>
      </c>
      <c r="H26" s="43"/>
      <c r="I26" s="49"/>
      <c r="J26" s="375">
        <f t="shared" si="1"/>
        <v>900</v>
      </c>
      <c r="K26" s="46"/>
      <c r="L26" s="47"/>
      <c r="M26" s="44">
        <v>9.09</v>
      </c>
      <c r="N26" s="387">
        <v>99</v>
      </c>
      <c r="O26" s="47"/>
      <c r="P26" s="48"/>
    </row>
    <row r="27" spans="2:17" ht="15.95" customHeight="1">
      <c r="B27" s="373" t="s">
        <v>58</v>
      </c>
      <c r="C27" s="462">
        <v>17085.38</v>
      </c>
      <c r="D27" s="46"/>
      <c r="E27" s="47"/>
      <c r="F27" s="44">
        <v>0</v>
      </c>
      <c r="G27" s="43">
        <f t="shared" si="0"/>
        <v>0</v>
      </c>
      <c r="H27" s="43"/>
      <c r="I27" s="49"/>
      <c r="J27" s="375">
        <f t="shared" si="1"/>
        <v>17085.38</v>
      </c>
      <c r="K27" s="46"/>
      <c r="L27" s="47"/>
      <c r="M27" s="44" t="s">
        <v>309</v>
      </c>
      <c r="N27" s="387">
        <v>0</v>
      </c>
      <c r="O27" s="47"/>
      <c r="P27" s="48"/>
    </row>
    <row r="28" spans="2:17" ht="15.95" customHeight="1">
      <c r="B28" s="373" t="s">
        <v>83</v>
      </c>
      <c r="C28" s="462">
        <v>18533.689999999999</v>
      </c>
      <c r="D28" s="46"/>
      <c r="E28" s="47"/>
      <c r="F28" s="44">
        <v>16753.689999999999</v>
      </c>
      <c r="G28" s="43">
        <f t="shared" si="0"/>
        <v>0.90395868280952152</v>
      </c>
      <c r="H28" s="43"/>
      <c r="I28" s="49"/>
      <c r="J28" s="375">
        <f t="shared" si="1"/>
        <v>1780</v>
      </c>
      <c r="K28" s="46"/>
      <c r="L28" s="47"/>
      <c r="M28" s="44">
        <v>205.93</v>
      </c>
      <c r="N28" s="387">
        <v>90</v>
      </c>
      <c r="O28" s="47"/>
      <c r="P28" s="48"/>
    </row>
    <row r="29" spans="2:17" ht="15.95" customHeight="1">
      <c r="B29" s="373" t="s">
        <v>54</v>
      </c>
      <c r="C29" s="462">
        <v>27936.44</v>
      </c>
      <c r="D29" s="46"/>
      <c r="E29" s="47"/>
      <c r="F29" s="44">
        <v>6075.6</v>
      </c>
      <c r="G29" s="43">
        <f t="shared" si="0"/>
        <v>0.21747939250670453</v>
      </c>
      <c r="H29" s="43"/>
      <c r="I29" s="49"/>
      <c r="J29" s="375">
        <f t="shared" si="1"/>
        <v>21860.839999999997</v>
      </c>
      <c r="K29" s="46"/>
      <c r="L29" s="47"/>
      <c r="M29" s="44" t="s">
        <v>309</v>
      </c>
      <c r="N29" s="387">
        <v>0</v>
      </c>
      <c r="O29" s="47"/>
      <c r="P29" s="48"/>
    </row>
    <row r="30" spans="2:17" ht="15.95" customHeight="1">
      <c r="B30" s="373" t="s">
        <v>71</v>
      </c>
      <c r="C30" s="462">
        <v>1318</v>
      </c>
      <c r="D30" s="46"/>
      <c r="E30" s="47"/>
      <c r="F30" s="44">
        <v>0</v>
      </c>
      <c r="G30" s="43">
        <f t="shared" si="0"/>
        <v>0</v>
      </c>
      <c r="H30" s="43"/>
      <c r="I30" s="49"/>
      <c r="J30" s="375">
        <f t="shared" si="1"/>
        <v>1318</v>
      </c>
      <c r="K30" s="46"/>
      <c r="L30" s="47"/>
      <c r="M30" s="44" t="s">
        <v>309</v>
      </c>
      <c r="N30" s="387">
        <v>0</v>
      </c>
      <c r="O30" s="47"/>
      <c r="P30" s="48"/>
      <c r="Q30" s="11"/>
    </row>
    <row r="31" spans="2:17" ht="15.95" customHeight="1">
      <c r="B31" s="373" t="s">
        <v>86</v>
      </c>
      <c r="C31" s="462">
        <v>650</v>
      </c>
      <c r="D31" s="46"/>
      <c r="E31" s="47"/>
      <c r="F31" s="44">
        <v>0</v>
      </c>
      <c r="G31" s="43">
        <f t="shared" si="0"/>
        <v>0</v>
      </c>
      <c r="H31" s="43"/>
      <c r="I31" s="49"/>
      <c r="J31" s="375">
        <f t="shared" si="1"/>
        <v>650</v>
      </c>
      <c r="K31" s="46"/>
      <c r="L31" s="47"/>
      <c r="M31" s="44" t="s">
        <v>309</v>
      </c>
      <c r="N31" s="387">
        <v>0</v>
      </c>
      <c r="O31" s="47"/>
      <c r="P31" s="48"/>
    </row>
    <row r="32" spans="2:17" ht="15.95" customHeight="1">
      <c r="B32" s="373" t="s">
        <v>60</v>
      </c>
      <c r="C32" s="462">
        <v>58466.53</v>
      </c>
      <c r="D32" s="46"/>
      <c r="E32" s="47"/>
      <c r="F32" s="44">
        <v>18880.53</v>
      </c>
      <c r="G32" s="43">
        <f t="shared" si="0"/>
        <v>0.32292886203439813</v>
      </c>
      <c r="H32" s="43"/>
      <c r="I32" s="49"/>
      <c r="J32" s="375">
        <f t="shared" si="1"/>
        <v>39586</v>
      </c>
      <c r="K32" s="46"/>
      <c r="L32" s="47"/>
      <c r="M32" s="44">
        <v>179.35</v>
      </c>
      <c r="N32" s="387">
        <v>326</v>
      </c>
      <c r="O32" s="47"/>
      <c r="P32" s="48"/>
    </row>
    <row r="33" spans="2:17" ht="15.95" customHeight="1">
      <c r="B33" s="373" t="s">
        <v>87</v>
      </c>
      <c r="C33" s="462">
        <v>6020</v>
      </c>
      <c r="D33" s="46"/>
      <c r="E33" s="47"/>
      <c r="F33" s="44">
        <v>0</v>
      </c>
      <c r="G33" s="43">
        <f t="shared" si="0"/>
        <v>0</v>
      </c>
      <c r="H33" s="43"/>
      <c r="I33" s="49"/>
      <c r="J33" s="375">
        <f t="shared" si="1"/>
        <v>6020</v>
      </c>
      <c r="K33" s="46"/>
      <c r="L33" s="47"/>
      <c r="M33" s="44" t="s">
        <v>309</v>
      </c>
      <c r="N33" s="387">
        <v>0</v>
      </c>
      <c r="O33" s="47"/>
      <c r="P33" s="48"/>
    </row>
    <row r="34" spans="2:17" ht="15.95" customHeight="1">
      <c r="B34" s="373" t="s">
        <v>49</v>
      </c>
      <c r="C34" s="462">
        <v>170</v>
      </c>
      <c r="D34" s="46"/>
      <c r="E34" s="47"/>
      <c r="F34" s="44">
        <v>0</v>
      </c>
      <c r="G34" s="43">
        <f t="shared" si="0"/>
        <v>0</v>
      </c>
      <c r="H34" s="43"/>
      <c r="I34" s="49"/>
      <c r="J34" s="375">
        <f t="shared" si="1"/>
        <v>170</v>
      </c>
      <c r="K34" s="46"/>
      <c r="L34" s="47"/>
      <c r="M34" s="44" t="s">
        <v>309</v>
      </c>
      <c r="N34" s="387">
        <v>0</v>
      </c>
      <c r="O34" s="47"/>
      <c r="P34" s="48"/>
      <c r="Q34" s="11"/>
    </row>
    <row r="35" spans="2:17" ht="15.95" customHeight="1">
      <c r="B35" s="373" t="s">
        <v>57</v>
      </c>
      <c r="C35" s="462">
        <v>96211.18</v>
      </c>
      <c r="D35" s="46"/>
      <c r="E35" s="47"/>
      <c r="F35" s="44">
        <v>87043.18</v>
      </c>
      <c r="G35" s="43">
        <f t="shared" si="0"/>
        <v>0.90470961898606794</v>
      </c>
      <c r="H35" s="43"/>
      <c r="I35" s="49"/>
      <c r="J35" s="375">
        <f t="shared" si="1"/>
        <v>9168</v>
      </c>
      <c r="K35" s="46"/>
      <c r="L35" s="47"/>
      <c r="M35" s="44">
        <v>171.19</v>
      </c>
      <c r="N35" s="387">
        <v>562</v>
      </c>
      <c r="O35" s="47"/>
      <c r="P35" s="48"/>
      <c r="Q35" s="11"/>
    </row>
    <row r="36" spans="2:17" ht="15.95" customHeight="1">
      <c r="B36" s="373" t="s">
        <v>68</v>
      </c>
      <c r="C36" s="462">
        <v>364628.77</v>
      </c>
      <c r="D36" s="46"/>
      <c r="E36" s="47"/>
      <c r="F36" s="44">
        <v>342975.77</v>
      </c>
      <c r="G36" s="43">
        <f t="shared" si="0"/>
        <v>0.94061631505380117</v>
      </c>
      <c r="H36" s="43"/>
      <c r="I36" s="49"/>
      <c r="J36" s="375">
        <f t="shared" si="1"/>
        <v>21653</v>
      </c>
      <c r="K36" s="46"/>
      <c r="L36" s="47"/>
      <c r="M36" s="44">
        <v>269.89999999999998</v>
      </c>
      <c r="N36" s="387">
        <v>1351</v>
      </c>
      <c r="O36" s="47"/>
      <c r="P36" s="48"/>
      <c r="Q36" s="11"/>
    </row>
    <row r="37" spans="2:17" ht="15.95" customHeight="1">
      <c r="B37" s="373" t="s">
        <v>61</v>
      </c>
      <c r="C37" s="462">
        <v>467.44</v>
      </c>
      <c r="D37" s="46"/>
      <c r="E37" s="47"/>
      <c r="F37" s="44">
        <v>108.44</v>
      </c>
      <c r="G37" s="43">
        <f t="shared" si="0"/>
        <v>0.23198699298305664</v>
      </c>
      <c r="H37" s="43"/>
      <c r="I37" s="49"/>
      <c r="J37" s="375">
        <f t="shared" si="1"/>
        <v>359</v>
      </c>
      <c r="K37" s="46"/>
      <c r="L37" s="47"/>
      <c r="M37" s="44">
        <v>19.48</v>
      </c>
      <c r="N37" s="387">
        <v>24</v>
      </c>
      <c r="O37" s="47"/>
      <c r="P37" s="48"/>
      <c r="Q37" s="11"/>
    </row>
    <row r="38" spans="2:17" ht="15.95" customHeight="1">
      <c r="B38" s="373" t="s">
        <v>62</v>
      </c>
      <c r="C38" s="462">
        <v>339498.17</v>
      </c>
      <c r="D38" s="46"/>
      <c r="E38" s="47"/>
      <c r="F38" s="44">
        <v>315673.17</v>
      </c>
      <c r="G38" s="43">
        <f t="shared" si="0"/>
        <v>0.92982289123973771</v>
      </c>
      <c r="H38" s="43"/>
      <c r="I38" s="49"/>
      <c r="J38" s="375">
        <f t="shared" si="1"/>
        <v>23825</v>
      </c>
      <c r="K38" s="46"/>
      <c r="L38" s="47"/>
      <c r="M38" s="44">
        <v>229.39</v>
      </c>
      <c r="N38" s="387">
        <v>1480</v>
      </c>
      <c r="O38" s="47"/>
      <c r="P38" s="48"/>
      <c r="Q38" s="11"/>
    </row>
    <row r="39" spans="2:17" ht="15.95" customHeight="1">
      <c r="B39" s="373" t="s">
        <v>67</v>
      </c>
      <c r="C39" s="462">
        <v>149847.96</v>
      </c>
      <c r="D39" s="46"/>
      <c r="E39" s="47"/>
      <c r="F39" s="44">
        <v>139542.56</v>
      </c>
      <c r="G39" s="43">
        <f t="shared" si="0"/>
        <v>0.93122762565469697</v>
      </c>
      <c r="H39" s="43"/>
      <c r="I39" s="49"/>
      <c r="J39" s="375">
        <f t="shared" si="1"/>
        <v>10305.399999999994</v>
      </c>
      <c r="K39" s="46"/>
      <c r="L39" s="47"/>
      <c r="M39" s="44">
        <v>183.41</v>
      </c>
      <c r="N39" s="387">
        <v>817</v>
      </c>
      <c r="O39" s="47"/>
      <c r="P39" s="48"/>
      <c r="Q39" s="11"/>
    </row>
    <row r="40" spans="2:17" ht="15.95" customHeight="1">
      <c r="B40" s="373" t="s">
        <v>64</v>
      </c>
      <c r="C40" s="462">
        <v>378277.75</v>
      </c>
      <c r="D40" s="46"/>
      <c r="E40" s="47"/>
      <c r="F40" s="44">
        <v>357162.75</v>
      </c>
      <c r="G40" s="43">
        <f t="shared" si="0"/>
        <v>0.94418122662514514</v>
      </c>
      <c r="H40" s="43"/>
      <c r="I40" s="49"/>
      <c r="J40" s="375">
        <f t="shared" si="1"/>
        <v>21115</v>
      </c>
      <c r="K40" s="46"/>
      <c r="L40" s="47"/>
      <c r="M40" s="44">
        <v>286.36</v>
      </c>
      <c r="N40" s="387">
        <v>1321</v>
      </c>
      <c r="O40" s="47"/>
      <c r="P40" s="48"/>
      <c r="Q40" s="11"/>
    </row>
    <row r="41" spans="2:17" ht="15.95" customHeight="1">
      <c r="B41" s="373" t="s">
        <v>81</v>
      </c>
      <c r="C41" s="462">
        <v>2527.42</v>
      </c>
      <c r="D41" s="46"/>
      <c r="E41" s="47"/>
      <c r="F41" s="44">
        <v>2060.42</v>
      </c>
      <c r="G41" s="43">
        <f t="shared" si="0"/>
        <v>0.8152265947092292</v>
      </c>
      <c r="H41" s="43"/>
      <c r="I41" s="49"/>
      <c r="J41" s="375">
        <f t="shared" si="1"/>
        <v>467</v>
      </c>
      <c r="K41" s="46"/>
      <c r="L41" s="47"/>
      <c r="M41" s="44">
        <v>54.94</v>
      </c>
      <c r="N41" s="387">
        <v>46</v>
      </c>
      <c r="O41" s="47"/>
      <c r="P41" s="48"/>
      <c r="Q41" s="11"/>
    </row>
    <row r="42" spans="2:17" ht="15.95" customHeight="1">
      <c r="B42" s="373" t="s">
        <v>25</v>
      </c>
      <c r="C42" s="462">
        <v>1395</v>
      </c>
      <c r="D42" s="46"/>
      <c r="E42" s="47"/>
      <c r="F42" s="44">
        <v>0</v>
      </c>
      <c r="G42" s="43">
        <f t="shared" si="0"/>
        <v>0</v>
      </c>
      <c r="H42" s="43"/>
      <c r="I42" s="49"/>
      <c r="J42" s="375">
        <f t="shared" si="1"/>
        <v>1395</v>
      </c>
      <c r="K42" s="46"/>
      <c r="L42" s="47"/>
      <c r="M42" s="44" t="s">
        <v>309</v>
      </c>
      <c r="N42" s="387">
        <v>0</v>
      </c>
      <c r="O42" s="47"/>
      <c r="P42" s="48"/>
      <c r="Q42" s="11"/>
    </row>
    <row r="43" spans="2:17" ht="15.95" customHeight="1">
      <c r="B43" s="373" t="s">
        <v>55</v>
      </c>
      <c r="C43" s="462">
        <v>12074.81</v>
      </c>
      <c r="D43" s="46"/>
      <c r="E43" s="47"/>
      <c r="F43" s="44">
        <v>10479.81</v>
      </c>
      <c r="G43" s="43">
        <f t="shared" si="0"/>
        <v>0.86790682420675769</v>
      </c>
      <c r="H43" s="43"/>
      <c r="I43" s="49"/>
      <c r="J43" s="375">
        <f t="shared" si="1"/>
        <v>1595</v>
      </c>
      <c r="K43" s="46"/>
      <c r="L43" s="47"/>
      <c r="M43" s="44">
        <v>150.94</v>
      </c>
      <c r="N43" s="387">
        <v>80</v>
      </c>
      <c r="O43" s="47"/>
      <c r="P43" s="48"/>
      <c r="Q43" s="11"/>
    </row>
    <row r="44" spans="2:17" ht="15.95" customHeight="1">
      <c r="B44" s="373" t="s">
        <v>308</v>
      </c>
      <c r="C44" s="462">
        <v>436622.33</v>
      </c>
      <c r="D44" s="46"/>
      <c r="E44" s="47"/>
      <c r="F44" s="44">
        <v>425042.33</v>
      </c>
      <c r="G44" s="43">
        <f t="shared" si="0"/>
        <v>0.97347822315913157</v>
      </c>
      <c r="H44" s="43"/>
      <c r="I44" s="49"/>
      <c r="J44" s="375">
        <f t="shared" si="1"/>
        <v>11580</v>
      </c>
      <c r="K44" s="46"/>
      <c r="L44" s="47"/>
      <c r="M44" s="44">
        <v>225.76</v>
      </c>
      <c r="N44" s="387">
        <v>1934</v>
      </c>
      <c r="O44" s="47"/>
      <c r="P44" s="48"/>
      <c r="Q44" s="11"/>
    </row>
    <row r="45" spans="2:17" ht="15.95" customHeight="1">
      <c r="B45" s="373" t="s">
        <v>72</v>
      </c>
      <c r="C45" s="462">
        <v>26210.37</v>
      </c>
      <c r="D45" s="46"/>
      <c r="E45" s="47"/>
      <c r="F45" s="44">
        <v>16494.37</v>
      </c>
      <c r="G45" s="43">
        <f t="shared" si="0"/>
        <v>0.62930702618848955</v>
      </c>
      <c r="H45" s="43"/>
      <c r="I45" s="49"/>
      <c r="J45" s="375">
        <f t="shared" si="1"/>
        <v>9716</v>
      </c>
      <c r="K45" s="46"/>
      <c r="L45" s="47"/>
      <c r="M45" s="44">
        <v>135.11000000000001</v>
      </c>
      <c r="N45" s="387">
        <v>194</v>
      </c>
      <c r="O45" s="47"/>
      <c r="P45" s="48"/>
      <c r="Q45" s="11"/>
    </row>
    <row r="46" spans="2:17" ht="15.95" customHeight="1">
      <c r="B46" s="373" t="s">
        <v>77</v>
      </c>
      <c r="C46" s="462">
        <v>5144.22</v>
      </c>
      <c r="D46" s="46"/>
      <c r="E46" s="47"/>
      <c r="F46" s="44">
        <v>4437.22</v>
      </c>
      <c r="G46" s="43">
        <f t="shared" si="0"/>
        <v>0.86256419826523745</v>
      </c>
      <c r="H46" s="43"/>
      <c r="I46" s="49"/>
      <c r="J46" s="375">
        <f t="shared" si="1"/>
        <v>707</v>
      </c>
      <c r="K46" s="46"/>
      <c r="L46" s="47"/>
      <c r="M46" s="44">
        <v>142.9</v>
      </c>
      <c r="N46" s="387">
        <v>36</v>
      </c>
      <c r="O46" s="47"/>
      <c r="P46" s="48"/>
      <c r="Q46" s="11"/>
    </row>
    <row r="47" spans="2:17" ht="15.95" customHeight="1">
      <c r="B47" s="373" t="s">
        <v>73</v>
      </c>
      <c r="C47" s="462">
        <v>24196.36</v>
      </c>
      <c r="D47" s="46"/>
      <c r="E47" s="47"/>
      <c r="F47" s="44">
        <v>22056.36</v>
      </c>
      <c r="G47" s="43">
        <f t="shared" si="0"/>
        <v>0.91155694492890671</v>
      </c>
      <c r="H47" s="43"/>
      <c r="I47" s="49"/>
      <c r="J47" s="375">
        <f t="shared" si="1"/>
        <v>2140</v>
      </c>
      <c r="K47" s="46"/>
      <c r="L47" s="47"/>
      <c r="M47" s="44">
        <v>224.04</v>
      </c>
      <c r="N47" s="387">
        <v>108</v>
      </c>
      <c r="O47" s="47"/>
      <c r="P47" s="48"/>
      <c r="Q47" s="11"/>
    </row>
    <row r="48" spans="2:17" ht="15.95" customHeight="1">
      <c r="B48" s="373" t="s">
        <v>76</v>
      </c>
      <c r="C48" s="462">
        <v>13089.73</v>
      </c>
      <c r="D48" s="46"/>
      <c r="E48" s="47"/>
      <c r="F48" s="44">
        <v>11488.86</v>
      </c>
      <c r="G48" s="43">
        <f t="shared" si="0"/>
        <v>0.87770030397876819</v>
      </c>
      <c r="H48" s="43"/>
      <c r="I48" s="49"/>
      <c r="J48" s="375">
        <f t="shared" si="1"/>
        <v>1600.869999999999</v>
      </c>
      <c r="K48" s="46"/>
      <c r="L48" s="47"/>
      <c r="M48" s="44">
        <v>159.63</v>
      </c>
      <c r="N48" s="387">
        <v>82</v>
      </c>
      <c r="O48" s="47"/>
      <c r="P48" s="48"/>
      <c r="Q48" s="11"/>
    </row>
    <row r="49" spans="2:17" ht="15.95" customHeight="1">
      <c r="B49" s="373" t="s">
        <v>75</v>
      </c>
      <c r="C49" s="462">
        <v>10932.56</v>
      </c>
      <c r="D49" s="46"/>
      <c r="E49" s="47"/>
      <c r="F49" s="44">
        <v>10100.56</v>
      </c>
      <c r="G49" s="43">
        <f t="shared" si="0"/>
        <v>0.92389705613323869</v>
      </c>
      <c r="H49" s="43"/>
      <c r="I49" s="49"/>
      <c r="J49" s="375">
        <f t="shared" si="1"/>
        <v>832</v>
      </c>
      <c r="K49" s="46"/>
      <c r="L49" s="47"/>
      <c r="M49" s="44">
        <v>248.47</v>
      </c>
      <c r="N49" s="387">
        <v>44</v>
      </c>
      <c r="O49" s="47"/>
      <c r="P49" s="48"/>
      <c r="Q49" s="11"/>
    </row>
    <row r="50" spans="2:17" ht="15.95" customHeight="1">
      <c r="B50" s="373" t="s">
        <v>78</v>
      </c>
      <c r="C50" s="462">
        <v>2717.77</v>
      </c>
      <c r="D50" s="46"/>
      <c r="E50" s="47"/>
      <c r="F50" s="44">
        <v>1970.77</v>
      </c>
      <c r="G50" s="43">
        <f t="shared" si="0"/>
        <v>0.72514230416849113</v>
      </c>
      <c r="H50" s="43"/>
      <c r="I50" s="49"/>
      <c r="J50" s="375">
        <f t="shared" si="1"/>
        <v>747</v>
      </c>
      <c r="K50" s="46"/>
      <c r="L50" s="47"/>
      <c r="M50" s="44">
        <v>75.489999999999995</v>
      </c>
      <c r="N50" s="387">
        <v>36</v>
      </c>
      <c r="O50" s="47"/>
      <c r="P50" s="48"/>
      <c r="Q50" s="11"/>
    </row>
    <row r="51" spans="2:17" s="392" customFormat="1" ht="15.95" customHeight="1" thickBot="1">
      <c r="B51" s="374" t="s">
        <v>74</v>
      </c>
      <c r="C51" s="464">
        <v>2196.2600000000002</v>
      </c>
      <c r="D51" s="215"/>
      <c r="E51" s="216"/>
      <c r="F51" s="45">
        <v>1956.26</v>
      </c>
      <c r="G51" s="217">
        <f t="shared" si="0"/>
        <v>0.89072332055403269</v>
      </c>
      <c r="H51" s="217"/>
      <c r="I51" s="218"/>
      <c r="J51" s="389">
        <f t="shared" si="1"/>
        <v>240.00000000000023</v>
      </c>
      <c r="K51" s="215"/>
      <c r="L51" s="216"/>
      <c r="M51" s="45">
        <v>183.02</v>
      </c>
      <c r="N51" s="390">
        <v>12</v>
      </c>
      <c r="O51" s="216"/>
      <c r="P51" s="219"/>
      <c r="Q51" s="391"/>
    </row>
    <row r="52" spans="2:17" ht="14.25" thickTop="1"/>
    <row r="54" spans="2:17">
      <c r="I54" s="12"/>
    </row>
  </sheetData>
  <mergeCells count="7">
    <mergeCell ref="J2:L2"/>
    <mergeCell ref="N2:P2"/>
    <mergeCell ref="B1:P1"/>
    <mergeCell ref="B2:B3"/>
    <mergeCell ref="M2:M3"/>
    <mergeCell ref="C2:E2"/>
    <mergeCell ref="F2:I2"/>
  </mergeCells>
  <phoneticPr fontId="3"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tabColor theme="5" tint="-0.249977111117893"/>
  </sheetPr>
  <dimension ref="B1:AP25"/>
  <sheetViews>
    <sheetView workbookViewId="0">
      <pane xSplit="3" ySplit="4" topLeftCell="D5" activePane="bottomRight" state="frozen"/>
      <selection pane="topRight" activeCell="D1" sqref="D1"/>
      <selection pane="bottomLeft" activeCell="A5" sqref="A5"/>
      <selection pane="bottomRight" activeCell="L9" sqref="L9"/>
    </sheetView>
  </sheetViews>
  <sheetFormatPr defaultRowHeight="13.5"/>
  <cols>
    <col min="1" max="1" width="2.5" customWidth="1"/>
    <col min="2" max="2" width="5.125" customWidth="1"/>
    <col min="3" max="3" width="20.5" customWidth="1"/>
    <col min="4" max="42" width="10.625" customWidth="1"/>
  </cols>
  <sheetData>
    <row r="1" spans="2:42" ht="72" customHeight="1">
      <c r="B1" s="676" t="s">
        <v>98</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row>
    <row r="2" spans="2:42" ht="5.0999999999999996" customHeight="1" thickBot="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2:42" ht="32.450000000000003" customHeight="1" thickTop="1">
      <c r="B3" s="677" t="s">
        <v>99</v>
      </c>
      <c r="C3" s="678"/>
      <c r="D3" s="681" t="s">
        <v>40</v>
      </c>
      <c r="E3" s="681"/>
      <c r="F3" s="682"/>
      <c r="G3" s="683" t="s">
        <v>100</v>
      </c>
      <c r="H3" s="683"/>
      <c r="I3" s="683"/>
      <c r="J3" s="684" t="s">
        <v>101</v>
      </c>
      <c r="K3" s="684"/>
      <c r="L3" s="684"/>
      <c r="M3" s="683" t="s">
        <v>102</v>
      </c>
      <c r="N3" s="683"/>
      <c r="O3" s="683"/>
      <c r="P3" s="684" t="s">
        <v>103</v>
      </c>
      <c r="Q3" s="684"/>
      <c r="R3" s="684"/>
      <c r="S3" s="683" t="s">
        <v>104</v>
      </c>
      <c r="T3" s="683"/>
      <c r="U3" s="683"/>
      <c r="V3" s="684" t="s">
        <v>105</v>
      </c>
      <c r="W3" s="684"/>
      <c r="X3" s="684"/>
      <c r="Y3" s="683" t="s">
        <v>106</v>
      </c>
      <c r="Z3" s="683"/>
      <c r="AA3" s="683"/>
      <c r="AB3" s="684" t="s">
        <v>107</v>
      </c>
      <c r="AC3" s="684"/>
      <c r="AD3" s="684"/>
      <c r="AE3" s="683" t="s">
        <v>108</v>
      </c>
      <c r="AF3" s="683"/>
      <c r="AG3" s="683"/>
      <c r="AH3" s="684" t="s">
        <v>109</v>
      </c>
      <c r="AI3" s="684"/>
      <c r="AJ3" s="684"/>
      <c r="AK3" s="683" t="s">
        <v>110</v>
      </c>
      <c r="AL3" s="683"/>
      <c r="AM3" s="683"/>
      <c r="AN3" s="684" t="s">
        <v>111</v>
      </c>
      <c r="AO3" s="684"/>
      <c r="AP3" s="685"/>
    </row>
    <row r="4" spans="2:42" ht="21.95" customHeight="1" thickBot="1">
      <c r="B4" s="679"/>
      <c r="C4" s="680"/>
      <c r="D4" s="50"/>
      <c r="E4" s="51" t="s">
        <v>2</v>
      </c>
      <c r="F4" s="51" t="s">
        <v>1</v>
      </c>
      <c r="G4" s="52"/>
      <c r="H4" s="52" t="s">
        <v>2</v>
      </c>
      <c r="I4" s="52" t="s">
        <v>1</v>
      </c>
      <c r="J4" s="53"/>
      <c r="K4" s="51" t="s">
        <v>2</v>
      </c>
      <c r="L4" s="51" t="s">
        <v>1</v>
      </c>
      <c r="M4" s="54"/>
      <c r="N4" s="52" t="s">
        <v>2</v>
      </c>
      <c r="O4" s="52" t="s">
        <v>1</v>
      </c>
      <c r="P4" s="53"/>
      <c r="Q4" s="51" t="s">
        <v>2</v>
      </c>
      <c r="R4" s="51" t="s">
        <v>1</v>
      </c>
      <c r="S4" s="54"/>
      <c r="T4" s="52" t="s">
        <v>2</v>
      </c>
      <c r="U4" s="52" t="s">
        <v>1</v>
      </c>
      <c r="V4" s="51"/>
      <c r="W4" s="51" t="s">
        <v>2</v>
      </c>
      <c r="X4" s="51" t="s">
        <v>1</v>
      </c>
      <c r="Y4" s="52"/>
      <c r="Z4" s="52" t="s">
        <v>2</v>
      </c>
      <c r="AA4" s="52" t="s">
        <v>1</v>
      </c>
      <c r="AB4" s="53"/>
      <c r="AC4" s="51" t="s">
        <v>2</v>
      </c>
      <c r="AD4" s="51" t="s">
        <v>1</v>
      </c>
      <c r="AE4" s="54"/>
      <c r="AF4" s="52" t="s">
        <v>2</v>
      </c>
      <c r="AG4" s="52" t="s">
        <v>1</v>
      </c>
      <c r="AH4" s="53"/>
      <c r="AI4" s="51" t="s">
        <v>2</v>
      </c>
      <c r="AJ4" s="51" t="s">
        <v>1</v>
      </c>
      <c r="AK4" s="54"/>
      <c r="AL4" s="52" t="s">
        <v>2</v>
      </c>
      <c r="AM4" s="52" t="s">
        <v>1</v>
      </c>
      <c r="AN4" s="53"/>
      <c r="AO4" s="51" t="s">
        <v>2</v>
      </c>
      <c r="AP4" s="55" t="s">
        <v>1</v>
      </c>
    </row>
    <row r="5" spans="2:42" ht="20.45" customHeight="1">
      <c r="B5" s="674" t="s">
        <v>41</v>
      </c>
      <c r="C5" s="56" t="s">
        <v>112</v>
      </c>
      <c r="D5" s="338">
        <f t="shared" ref="D5:D18" si="0">SUM(G5,J5,M5,P5,S5,V5,Y5,AB5,AE5,AH5,AK5,AN5)</f>
        <v>80</v>
      </c>
      <c r="E5" s="58">
        <f>(D5-'床位使用(同比)'!D5)/'床位使用(同比)'!D5</f>
        <v>0.29032258064516131</v>
      </c>
      <c r="F5" s="58">
        <f>(D5-'床位使用(环比)'!D5)/'床位使用(环比)'!D5</f>
        <v>-0.31623931623931623</v>
      </c>
      <c r="G5" s="59">
        <v>14</v>
      </c>
      <c r="H5" s="433">
        <f>(G5-'床位使用(同比)'!G5)/'床位使用(同比)'!G5</f>
        <v>0.27272727272727271</v>
      </c>
      <c r="I5" s="433">
        <f>(G5-'床位使用(环比)'!G5)/'床位使用(环比)'!G5</f>
        <v>-0.39130434782608697</v>
      </c>
      <c r="J5" s="61">
        <v>16</v>
      </c>
      <c r="K5" s="58">
        <f>(J5-'床位使用(同比)'!J5)/'床位使用(同比)'!J5</f>
        <v>6.6666666666666666E-2</v>
      </c>
      <c r="L5" s="58">
        <f>(J5-'床位使用(环比)'!J5)/'床位使用(环比)'!J5</f>
        <v>-5.8823529411764705E-2</v>
      </c>
      <c r="M5" s="62">
        <v>13</v>
      </c>
      <c r="N5" s="433">
        <f>(M5-'床位使用(同比)'!M5)/'床位使用(同比)'!M5</f>
        <v>0.625</v>
      </c>
      <c r="O5" s="433">
        <f>(M5-'床位使用(环比)'!M5)/'床位使用(环比)'!M5</f>
        <v>-7.1428571428571425E-2</v>
      </c>
      <c r="P5" s="63">
        <v>14</v>
      </c>
      <c r="Q5" s="58">
        <f>(P5-'床位使用(同比)'!P5)/'床位使用(同比)'!P5</f>
        <v>1.3333333333333333</v>
      </c>
      <c r="R5" s="58">
        <f>(P5-'床位使用(环比)'!P5)/'床位使用(环比)'!P5</f>
        <v>0.4</v>
      </c>
      <c r="S5" s="64">
        <v>4</v>
      </c>
      <c r="T5" s="433">
        <f>(S5-'床位使用(同比)'!S5)/'床位使用(同比)'!S5</f>
        <v>-0.33333333333333331</v>
      </c>
      <c r="U5" s="433">
        <f>(S5-'床位使用(环比)'!S5)/'床位使用(环比)'!S5</f>
        <v>-0.66666666666666663</v>
      </c>
      <c r="V5" s="65">
        <v>9</v>
      </c>
      <c r="W5" s="58">
        <f>(V5-'床位使用(同比)'!V5)/'床位使用(同比)'!V5</f>
        <v>-0.4</v>
      </c>
      <c r="X5" s="58">
        <f>(V5-'床位使用(环比)'!V5)/'床位使用(环比)'!V5</f>
        <v>-0.4</v>
      </c>
      <c r="Y5" s="66">
        <v>2</v>
      </c>
      <c r="Z5" s="433"/>
      <c r="AA5" s="433">
        <f>(Y5-'床位使用(环比)'!Y5)/'床位使用(环比)'!Y5</f>
        <v>-0.5</v>
      </c>
      <c r="AB5" s="65">
        <v>2</v>
      </c>
      <c r="AC5" s="58">
        <f>(AB5-'床位使用(同比)'!AB5)/'床位使用(同比)'!AB5</f>
        <v>1</v>
      </c>
      <c r="AD5" s="58">
        <f>(AB5-'床位使用(环比)'!AB5)/'床位使用(环比)'!AB5</f>
        <v>-0.6</v>
      </c>
      <c r="AE5" s="68">
        <v>2</v>
      </c>
      <c r="AF5" s="433"/>
      <c r="AG5" s="433">
        <f>(AE5-'床位使用(环比)'!AE5)/'床位使用(环比)'!AE5</f>
        <v>-0.7142857142857143</v>
      </c>
      <c r="AH5" s="69">
        <v>0</v>
      </c>
      <c r="AI5" s="58"/>
      <c r="AJ5" s="58">
        <f>(AH5-'床位使用(环比)'!AH5)/'床位使用(环比)'!AH5</f>
        <v>-1</v>
      </c>
      <c r="AK5" s="71">
        <v>0</v>
      </c>
      <c r="AL5" s="433"/>
      <c r="AM5" s="433"/>
      <c r="AN5" s="73">
        <v>4</v>
      </c>
      <c r="AO5" s="58"/>
      <c r="AP5" s="58">
        <f>(AN5-'床位使用(环比)'!AN5)/'床位使用(环比)'!AN5</f>
        <v>-0.33333333333333331</v>
      </c>
    </row>
    <row r="6" spans="2:42" ht="20.45" customHeight="1">
      <c r="B6" s="675"/>
      <c r="C6" s="314" t="s">
        <v>113</v>
      </c>
      <c r="D6" s="339">
        <f t="shared" si="0"/>
        <v>152</v>
      </c>
      <c r="E6" s="58">
        <f>(D6-'床位使用(同比)'!D6)/'床位使用(同比)'!D6</f>
        <v>0.13432835820895522</v>
      </c>
      <c r="F6" s="58">
        <f>(D6-'床位使用(环比)'!D6)/'床位使用(环比)'!D6</f>
        <v>-0.23232323232323232</v>
      </c>
      <c r="G6" s="59">
        <v>18</v>
      </c>
      <c r="H6" s="433">
        <f>(G6-'床位使用(同比)'!G6)/'床位使用(同比)'!G6</f>
        <v>-0.30769230769230771</v>
      </c>
      <c r="I6" s="433">
        <f>(G6-'床位使用(环比)'!G6)/'床位使用(环比)'!G6</f>
        <v>-0.4375</v>
      </c>
      <c r="J6" s="76">
        <v>37</v>
      </c>
      <c r="K6" s="58">
        <f>(J6-'床位使用(同比)'!J6)/'床位使用(同比)'!J6</f>
        <v>0.68181818181818177</v>
      </c>
      <c r="L6" s="58">
        <f>(J6-'床位使用(环比)'!J6)/'床位使用(环比)'!J6</f>
        <v>2.7777777777777776E-2</v>
      </c>
      <c r="M6" s="77">
        <v>25</v>
      </c>
      <c r="N6" s="433">
        <f>(M6-'床位使用(同比)'!M6)/'床位使用(同比)'!M6</f>
        <v>-0.10714285714285714</v>
      </c>
      <c r="O6" s="433">
        <f>(M6-'床位使用(环比)'!M6)/'床位使用(环比)'!M6</f>
        <v>0.25</v>
      </c>
      <c r="P6" s="63">
        <v>30</v>
      </c>
      <c r="Q6" s="58">
        <f>(P6-'床位使用(同比)'!P6)/'床位使用(同比)'!P6</f>
        <v>0.30434782608695654</v>
      </c>
      <c r="R6" s="58">
        <f>(P6-'床位使用(环比)'!P6)/'床位使用(环比)'!P6</f>
        <v>-0.16666666666666666</v>
      </c>
      <c r="S6" s="64">
        <v>13</v>
      </c>
      <c r="T6" s="433">
        <f>(S6-'床位使用(同比)'!S6)/'床位使用(同比)'!S6</f>
        <v>8.3333333333333329E-2</v>
      </c>
      <c r="U6" s="433">
        <f>(S6-'床位使用(环比)'!S6)/'床位使用(环比)'!S6</f>
        <v>-0.38095238095238093</v>
      </c>
      <c r="V6" s="65">
        <v>7</v>
      </c>
      <c r="W6" s="58">
        <f>(V6-'床位使用(同比)'!V6)/'床位使用(同比)'!V6</f>
        <v>-0.58823529411764708</v>
      </c>
      <c r="X6" s="58">
        <f>(V6-'床位使用(环比)'!V6)/'床位使用(环比)'!V6</f>
        <v>-0.69565217391304346</v>
      </c>
      <c r="Y6" s="66">
        <v>8</v>
      </c>
      <c r="Z6" s="433">
        <f>(Y6-'床位使用(同比)'!Y6)/'床位使用(同比)'!Y6</f>
        <v>7</v>
      </c>
      <c r="AA6" s="433">
        <f>(Y6-'床位使用(环比)'!Y6)/'床位使用(环比)'!Y6</f>
        <v>1.6666666666666667</v>
      </c>
      <c r="AB6" s="65">
        <v>2</v>
      </c>
      <c r="AC6" s="58">
        <f>(AB6-'床位使用(同比)'!AB6)/'床位使用(同比)'!AB6</f>
        <v>1</v>
      </c>
      <c r="AD6" s="58">
        <f>(AB6-'床位使用(环比)'!AB6)/'床位使用(环比)'!AB6</f>
        <v>-0.8666666666666667</v>
      </c>
      <c r="AE6" s="68">
        <v>1</v>
      </c>
      <c r="AF6" s="433">
        <f>(AE6-'床位使用(同比)'!AE6)/'床位使用(同比)'!AE6</f>
        <v>-0.75</v>
      </c>
      <c r="AG6" s="433">
        <f>(AE6-'床位使用(环比)'!AE6)/'床位使用(环比)'!AE6</f>
        <v>0</v>
      </c>
      <c r="AH6" s="69">
        <v>4</v>
      </c>
      <c r="AI6" s="58"/>
      <c r="AJ6" s="58">
        <f>(AH6-'床位使用(环比)'!AH6)/'床位使用(环比)'!AH6</f>
        <v>-0.2</v>
      </c>
      <c r="AK6" s="71">
        <v>0</v>
      </c>
      <c r="AL6" s="433"/>
      <c r="AM6" s="433"/>
      <c r="AN6" s="73">
        <v>7</v>
      </c>
      <c r="AO6" s="58"/>
      <c r="AP6" s="58">
        <f>(AN6-'床位使用(环比)'!AN6)/'床位使用(环比)'!AN6</f>
        <v>0.16666666666666666</v>
      </c>
    </row>
    <row r="7" spans="2:42" ht="20.45" customHeight="1">
      <c r="B7" s="675"/>
      <c r="C7" s="314" t="s">
        <v>114</v>
      </c>
      <c r="D7" s="339">
        <f t="shared" si="0"/>
        <v>53</v>
      </c>
      <c r="E7" s="58">
        <f>(D7-'床位使用(同比)'!D7)/'床位使用(同比)'!D7</f>
        <v>0.26190476190476192</v>
      </c>
      <c r="F7" s="58">
        <f>(D7-'床位使用(环比)'!D7)/'床位使用(环比)'!D7</f>
        <v>-0.49523809523809526</v>
      </c>
      <c r="G7" s="59">
        <v>1</v>
      </c>
      <c r="H7" s="433">
        <f>(G7-'床位使用(同比)'!G7)/'床位使用(同比)'!G7</f>
        <v>-0.75</v>
      </c>
      <c r="I7" s="433">
        <f>(G7-'床位使用(环比)'!G7)/'床位使用(环比)'!G7</f>
        <v>-0.92307692307692313</v>
      </c>
      <c r="J7" s="76">
        <v>19</v>
      </c>
      <c r="K7" s="58">
        <f>(J7-'床位使用(同比)'!J7)/'床位使用(同比)'!J7</f>
        <v>2.8</v>
      </c>
      <c r="L7" s="58">
        <f>(J7-'床位使用(环比)'!J7)/'床位使用(环比)'!J7</f>
        <v>0.35714285714285715</v>
      </c>
      <c r="M7" s="77">
        <v>5</v>
      </c>
      <c r="N7" s="433">
        <f>(M7-'床位使用(同比)'!M7)/'床位使用(同比)'!M7</f>
        <v>-0.2857142857142857</v>
      </c>
      <c r="O7" s="433">
        <f>(M7-'床位使用(环比)'!M7)/'床位使用(环比)'!M7</f>
        <v>-0.44444444444444442</v>
      </c>
      <c r="P7" s="63">
        <v>16</v>
      </c>
      <c r="Q7" s="58">
        <f>(P7-'床位使用(同比)'!P7)/'床位使用(同比)'!P7</f>
        <v>0.77777777777777779</v>
      </c>
      <c r="R7" s="58">
        <f>(P7-'床位使用(环比)'!P7)/'床位使用(环比)'!P7</f>
        <v>-0.1111111111111111</v>
      </c>
      <c r="S7" s="64">
        <v>2</v>
      </c>
      <c r="T7" s="433">
        <f>(S7-'床位使用(同比)'!S7)/'床位使用(同比)'!S7</f>
        <v>-0.66666666666666663</v>
      </c>
      <c r="U7" s="433">
        <f>(S7-'床位使用(环比)'!S7)/'床位使用(环比)'!S7</f>
        <v>-0.90909090909090906</v>
      </c>
      <c r="V7" s="65">
        <v>1</v>
      </c>
      <c r="W7" s="58">
        <f>(V7-'床位使用(同比)'!V7)/'床位使用(同比)'!V7</f>
        <v>-0.8571428571428571</v>
      </c>
      <c r="X7" s="58">
        <f>(V7-'床位使用(环比)'!V7)/'床位使用(环比)'!V7</f>
        <v>-0.94736842105263153</v>
      </c>
      <c r="Y7" s="66">
        <v>3</v>
      </c>
      <c r="Z7" s="433"/>
      <c r="AA7" s="433"/>
      <c r="AB7" s="65">
        <v>0</v>
      </c>
      <c r="AC7" s="58"/>
      <c r="AD7" s="58"/>
      <c r="AE7" s="68">
        <v>2</v>
      </c>
      <c r="AF7" s="433">
        <f>(AE7-'床位使用(同比)'!AE7)/'床位使用(同比)'!AE7</f>
        <v>-0.5</v>
      </c>
      <c r="AG7" s="433">
        <f>(AE7-'床位使用(环比)'!AE7)/'床位使用(环比)'!AE7</f>
        <v>-0.66666666666666663</v>
      </c>
      <c r="AH7" s="69">
        <v>2</v>
      </c>
      <c r="AI7" s="58"/>
      <c r="AJ7" s="58">
        <f>(AH7-'床位使用(环比)'!AH7)/'床位使用(环比)'!AH7</f>
        <v>-0.33333333333333331</v>
      </c>
      <c r="AK7" s="71">
        <v>0</v>
      </c>
      <c r="AL7" s="433"/>
      <c r="AM7" s="433"/>
      <c r="AN7" s="73">
        <v>2</v>
      </c>
      <c r="AO7" s="58"/>
      <c r="AP7" s="58">
        <f>(AN7-'床位使用(环比)'!AN7)/'床位使用(环比)'!AN7</f>
        <v>1</v>
      </c>
    </row>
    <row r="8" spans="2:42" ht="20.45" customHeight="1">
      <c r="B8" s="675"/>
      <c r="C8" s="314" t="s">
        <v>115</v>
      </c>
      <c r="D8" s="339">
        <f t="shared" si="0"/>
        <v>4</v>
      </c>
      <c r="E8" s="58">
        <f>(D8-'床位使用(同比)'!D8)/'床位使用(同比)'!D8</f>
        <v>3</v>
      </c>
      <c r="F8" s="58">
        <f>(D8-'床位使用(环比)'!D8)/'床位使用(环比)'!D8</f>
        <v>-0.5</v>
      </c>
      <c r="G8" s="59">
        <v>1</v>
      </c>
      <c r="H8" s="433"/>
      <c r="I8" s="433"/>
      <c r="J8" s="76">
        <v>1</v>
      </c>
      <c r="K8" s="58"/>
      <c r="L8" s="58">
        <f>(J8-'床位使用(环比)'!J8)/'床位使用(环比)'!J8</f>
        <v>-0.5</v>
      </c>
      <c r="M8" s="77">
        <v>1</v>
      </c>
      <c r="N8" s="433"/>
      <c r="O8" s="433">
        <f>(M8-'床位使用(环比)'!M8)/'床位使用(环比)'!M8</f>
        <v>0</v>
      </c>
      <c r="P8" s="63">
        <v>0</v>
      </c>
      <c r="Q8" s="58"/>
      <c r="R8" s="58">
        <f>(P8-'床位使用(环比)'!P8)/'床位使用(环比)'!P8</f>
        <v>-1</v>
      </c>
      <c r="S8" s="64">
        <v>1</v>
      </c>
      <c r="T8" s="433"/>
      <c r="U8" s="433">
        <f>(S8-'床位使用(环比)'!S8)/'床位使用(环比)'!S8</f>
        <v>-0.5</v>
      </c>
      <c r="V8" s="65">
        <v>0</v>
      </c>
      <c r="W8" s="58"/>
      <c r="X8" s="58">
        <f>(V8-'床位使用(环比)'!V8)/'床位使用(环比)'!V8</f>
        <v>-1</v>
      </c>
      <c r="Y8" s="66">
        <v>0</v>
      </c>
      <c r="Z8" s="433">
        <f>(Y8-'床位使用(同比)'!Y8)/'床位使用(同比)'!Y8</f>
        <v>-1</v>
      </c>
      <c r="AA8" s="433"/>
      <c r="AB8" s="65">
        <v>0</v>
      </c>
      <c r="AC8" s="58"/>
      <c r="AD8" s="58"/>
      <c r="AE8" s="68">
        <v>0</v>
      </c>
      <c r="AF8" s="433"/>
      <c r="AG8" s="433">
        <f>(AE8-'床位使用(环比)'!AE8)/'床位使用(环比)'!AE8</f>
        <v>-1</v>
      </c>
      <c r="AH8" s="69">
        <v>0</v>
      </c>
      <c r="AI8" s="58"/>
      <c r="AJ8" s="58"/>
      <c r="AK8" s="71">
        <v>0</v>
      </c>
      <c r="AL8" s="433"/>
      <c r="AM8" s="433"/>
      <c r="AN8" s="73">
        <v>0</v>
      </c>
      <c r="AO8" s="58"/>
      <c r="AP8" s="58"/>
    </row>
    <row r="9" spans="2:42" ht="20.45" customHeight="1">
      <c r="B9" s="675"/>
      <c r="C9" s="314" t="s">
        <v>116</v>
      </c>
      <c r="D9" s="339">
        <f t="shared" si="0"/>
        <v>3</v>
      </c>
      <c r="E9" s="58">
        <f>(D9-'床位使用(同比)'!D9)/'床位使用(同比)'!D9</f>
        <v>-0.4</v>
      </c>
      <c r="F9" s="58">
        <f>(D9-'床位使用(环比)'!D9)/'床位使用(环比)'!D9</f>
        <v>-0.75</v>
      </c>
      <c r="G9" s="59">
        <v>0</v>
      </c>
      <c r="H9" s="433"/>
      <c r="I9" s="433">
        <f>(G9-'床位使用(环比)'!G9)/'床位使用(环比)'!G9</f>
        <v>-1</v>
      </c>
      <c r="J9" s="76">
        <v>0</v>
      </c>
      <c r="K9" s="58"/>
      <c r="L9" s="58">
        <f>(J9-'床位使用(环比)'!J9)/'床位使用(环比)'!J9</f>
        <v>-1</v>
      </c>
      <c r="M9" s="77">
        <v>0</v>
      </c>
      <c r="N9" s="433">
        <f>(M9-'床位使用(同比)'!M9)/'床位使用(同比)'!M9</f>
        <v>-1</v>
      </c>
      <c r="O9" s="433">
        <f>(M9-'床位使用(环比)'!M9)/'床位使用(环比)'!M9</f>
        <v>-1</v>
      </c>
      <c r="P9" s="63">
        <v>0</v>
      </c>
      <c r="Q9" s="58">
        <f>(P9-'床位使用(同比)'!P9)/'床位使用(同比)'!P9</f>
        <v>-1</v>
      </c>
      <c r="R9" s="58">
        <f>(P9-'床位使用(环比)'!P9)/'床位使用(环比)'!P9</f>
        <v>-1</v>
      </c>
      <c r="S9" s="64">
        <v>2</v>
      </c>
      <c r="T9" s="433">
        <f>(S9-'床位使用(同比)'!S9)/'床位使用(同比)'!S9</f>
        <v>1</v>
      </c>
      <c r="U9" s="433">
        <f>(S9-'床位使用(环比)'!S9)/'床位使用(环比)'!S9</f>
        <v>-0.66666666666666663</v>
      </c>
      <c r="V9" s="65">
        <v>0</v>
      </c>
      <c r="W9" s="58"/>
      <c r="X9" s="58">
        <f>(V9-'床位使用(环比)'!V9)/'床位使用(环比)'!V9</f>
        <v>-1</v>
      </c>
      <c r="Y9" s="66">
        <v>1</v>
      </c>
      <c r="Z9" s="433"/>
      <c r="AA9" s="433"/>
      <c r="AB9" s="65">
        <v>0</v>
      </c>
      <c r="AC9" s="58"/>
      <c r="AD9" s="58"/>
      <c r="AE9" s="68">
        <v>0</v>
      </c>
      <c r="AF9" s="433">
        <f>(AE9-'床位使用(同比)'!AE9)/'床位使用(同比)'!AE9</f>
        <v>-1</v>
      </c>
      <c r="AG9" s="433"/>
      <c r="AH9" s="69">
        <v>0</v>
      </c>
      <c r="AI9" s="58"/>
      <c r="AJ9" s="58"/>
      <c r="AK9" s="71">
        <v>0</v>
      </c>
      <c r="AL9" s="433"/>
      <c r="AM9" s="433"/>
      <c r="AN9" s="73">
        <v>0</v>
      </c>
      <c r="AO9" s="58"/>
      <c r="AP9" s="58"/>
    </row>
    <row r="10" spans="2:42" ht="20.45" customHeight="1">
      <c r="B10" s="675"/>
      <c r="C10" s="314" t="s">
        <v>117</v>
      </c>
      <c r="D10" s="339">
        <f t="shared" si="0"/>
        <v>40</v>
      </c>
      <c r="E10" s="58">
        <f>(D10-'床位使用(同比)'!D10)/'床位使用(同比)'!D10</f>
        <v>0.90476190476190477</v>
      </c>
      <c r="F10" s="58">
        <f>(D10-'床位使用(环比)'!D10)/'床位使用(环比)'!D10</f>
        <v>0.1111111111111111</v>
      </c>
      <c r="G10" s="59">
        <v>8</v>
      </c>
      <c r="H10" s="433">
        <f>(G10-'床位使用(同比)'!G10)/'床位使用(同比)'!G10</f>
        <v>1.6666666666666667</v>
      </c>
      <c r="I10" s="433">
        <f>(G10-'床位使用(环比)'!G10)/'床位使用(环比)'!G10</f>
        <v>0.33333333333333331</v>
      </c>
      <c r="J10" s="76">
        <v>5</v>
      </c>
      <c r="K10" s="58">
        <f>(J10-'床位使用(同比)'!J10)/'床位使用(同比)'!J10</f>
        <v>-0.16666666666666666</v>
      </c>
      <c r="L10" s="58">
        <f>(J10-'床位使用(环比)'!J10)/'床位使用(环比)'!J10</f>
        <v>0.25</v>
      </c>
      <c r="M10" s="77">
        <v>5</v>
      </c>
      <c r="N10" s="433">
        <f>(M10-'床位使用(同比)'!M10)/'床位使用(同比)'!M10</f>
        <v>1.5</v>
      </c>
      <c r="O10" s="433">
        <f>(M10-'床位使用(环比)'!M10)/'床位使用(环比)'!M10</f>
        <v>0</v>
      </c>
      <c r="P10" s="63">
        <v>12</v>
      </c>
      <c r="Q10" s="58">
        <f>(P10-'床位使用(同比)'!P10)/'床位使用(同比)'!P10</f>
        <v>2</v>
      </c>
      <c r="R10" s="58">
        <f>(P10-'床位使用(环比)'!P10)/'床位使用(环比)'!P10</f>
        <v>0.5</v>
      </c>
      <c r="S10" s="64">
        <v>2</v>
      </c>
      <c r="T10" s="433">
        <f>(S10-'床位使用(同比)'!S10)/'床位使用(同比)'!S10</f>
        <v>1</v>
      </c>
      <c r="U10" s="433">
        <f>(S10-'床位使用(环比)'!S10)/'床位使用(环比)'!S10</f>
        <v>-0.6</v>
      </c>
      <c r="V10" s="65">
        <v>4</v>
      </c>
      <c r="W10" s="58">
        <f>(V10-'床位使用(同比)'!V10)/'床位使用(同比)'!V10</f>
        <v>1</v>
      </c>
      <c r="X10" s="58">
        <f>(V10-'床位使用(环比)'!V10)/'床位使用(环比)'!V10</f>
        <v>0.33333333333333331</v>
      </c>
      <c r="Y10" s="66">
        <v>1</v>
      </c>
      <c r="Z10" s="433"/>
      <c r="AA10" s="433"/>
      <c r="AB10" s="65">
        <v>2</v>
      </c>
      <c r="AC10" s="58">
        <f>(AB10-'床位使用(同比)'!AB10)/'床位使用(同比)'!AB10</f>
        <v>-0.33333333333333331</v>
      </c>
      <c r="AD10" s="58">
        <f>(AB10-'床位使用(环比)'!AB10)/'床位使用(环比)'!AB10</f>
        <v>0</v>
      </c>
      <c r="AE10" s="68">
        <v>1</v>
      </c>
      <c r="AF10" s="433"/>
      <c r="AG10" s="433">
        <f>(AE10-'床位使用(环比)'!AE10)/'床位使用(环比)'!AE10</f>
        <v>-0.5</v>
      </c>
      <c r="AH10" s="69">
        <v>0</v>
      </c>
      <c r="AI10" s="58"/>
      <c r="AJ10" s="58">
        <f>(AH10-'床位使用(环比)'!AH10)/'床位使用(环比)'!AH10</f>
        <v>-1</v>
      </c>
      <c r="AK10" s="71">
        <v>0</v>
      </c>
      <c r="AL10" s="433"/>
      <c r="AM10" s="433"/>
      <c r="AN10" s="73">
        <v>0</v>
      </c>
      <c r="AO10" s="58"/>
      <c r="AP10" s="58"/>
    </row>
    <row r="11" spans="2:42" ht="20.45" customHeight="1">
      <c r="B11" s="675"/>
      <c r="C11" s="314" t="s">
        <v>118</v>
      </c>
      <c r="D11" s="339">
        <f t="shared" si="0"/>
        <v>3</v>
      </c>
      <c r="E11" s="58">
        <f>(D11-'床位使用(同比)'!D11)/'床位使用(同比)'!D11</f>
        <v>2</v>
      </c>
      <c r="F11" s="58">
        <f>(D11-'床位使用(环比)'!D11)/'床位使用(环比)'!D11</f>
        <v>2</v>
      </c>
      <c r="G11" s="59">
        <v>1</v>
      </c>
      <c r="H11" s="433"/>
      <c r="I11" s="433"/>
      <c r="J11" s="76">
        <v>1</v>
      </c>
      <c r="K11" s="58"/>
      <c r="L11" s="58"/>
      <c r="M11" s="77">
        <v>0</v>
      </c>
      <c r="N11" s="433"/>
      <c r="O11" s="433"/>
      <c r="P11" s="63">
        <v>1</v>
      </c>
      <c r="Q11" s="58">
        <f>(P11-'床位使用(同比)'!P11)/'床位使用(同比)'!P11</f>
        <v>0</v>
      </c>
      <c r="R11" s="58">
        <f>(P11-'床位使用(环比)'!P11)/'床位使用(环比)'!P11</f>
        <v>0</v>
      </c>
      <c r="S11" s="64">
        <v>0</v>
      </c>
      <c r="T11" s="433"/>
      <c r="U11" s="433"/>
      <c r="V11" s="65">
        <v>0</v>
      </c>
      <c r="W11" s="58"/>
      <c r="X11" s="58"/>
      <c r="Y11" s="66">
        <v>0</v>
      </c>
      <c r="Z11" s="433"/>
      <c r="AA11" s="433"/>
      <c r="AB11" s="65">
        <v>0</v>
      </c>
      <c r="AC11" s="58"/>
      <c r="AD11" s="58"/>
      <c r="AE11" s="68">
        <v>0</v>
      </c>
      <c r="AF11" s="433"/>
      <c r="AG11" s="433"/>
      <c r="AH11" s="69">
        <v>0</v>
      </c>
      <c r="AI11" s="58"/>
      <c r="AJ11" s="58"/>
      <c r="AK11" s="71">
        <v>0</v>
      </c>
      <c r="AL11" s="433"/>
      <c r="AM11" s="433"/>
      <c r="AN11" s="73">
        <v>0</v>
      </c>
      <c r="AO11" s="58"/>
      <c r="AP11" s="58"/>
    </row>
    <row r="12" spans="2:42" ht="20.45" customHeight="1">
      <c r="B12" s="675"/>
      <c r="C12" s="314" t="s">
        <v>119</v>
      </c>
      <c r="D12" s="339">
        <f t="shared" si="0"/>
        <v>0</v>
      </c>
      <c r="E12" s="58">
        <f>(D12-'床位使用(同比)'!D12)/'床位使用(同比)'!D12</f>
        <v>-1</v>
      </c>
      <c r="F12" s="58">
        <f>(D12-'床位使用(环比)'!D12)/'床位使用(环比)'!D12</f>
        <v>-1</v>
      </c>
      <c r="G12" s="59">
        <v>0</v>
      </c>
      <c r="H12" s="433"/>
      <c r="I12" s="433"/>
      <c r="J12" s="76">
        <v>0</v>
      </c>
      <c r="K12" s="58">
        <f>(J12-'床位使用(同比)'!J12)/'床位使用(同比)'!J12</f>
        <v>-1</v>
      </c>
      <c r="L12" s="58"/>
      <c r="M12" s="77">
        <v>0</v>
      </c>
      <c r="N12" s="433"/>
      <c r="O12" s="433"/>
      <c r="P12" s="63">
        <v>0</v>
      </c>
      <c r="Q12" s="58"/>
      <c r="R12" s="58"/>
      <c r="S12" s="64">
        <v>0</v>
      </c>
      <c r="T12" s="433"/>
      <c r="U12" s="433">
        <f>(S12-'床位使用(环比)'!S12)/'床位使用(环比)'!S12</f>
        <v>-1</v>
      </c>
      <c r="V12" s="65">
        <v>0</v>
      </c>
      <c r="W12" s="58"/>
      <c r="X12" s="58"/>
      <c r="Y12" s="66">
        <v>0</v>
      </c>
      <c r="Z12" s="433"/>
      <c r="AA12" s="433"/>
      <c r="AB12" s="65">
        <v>0</v>
      </c>
      <c r="AC12" s="58"/>
      <c r="AD12" s="58"/>
      <c r="AE12" s="68">
        <v>0</v>
      </c>
      <c r="AF12" s="433"/>
      <c r="AG12" s="433"/>
      <c r="AH12" s="69">
        <v>0</v>
      </c>
      <c r="AI12" s="58"/>
      <c r="AJ12" s="58"/>
      <c r="AK12" s="71">
        <v>0</v>
      </c>
      <c r="AL12" s="433"/>
      <c r="AM12" s="433"/>
      <c r="AN12" s="73">
        <v>0</v>
      </c>
      <c r="AO12" s="58"/>
      <c r="AP12" s="58"/>
    </row>
    <row r="13" spans="2:42" ht="20.45" customHeight="1">
      <c r="B13" s="675"/>
      <c r="C13" s="81" t="s">
        <v>97</v>
      </c>
      <c r="D13" s="339">
        <f t="shared" si="0"/>
        <v>0</v>
      </c>
      <c r="E13" s="58"/>
      <c r="F13" s="58"/>
      <c r="G13" s="59">
        <v>0</v>
      </c>
      <c r="H13" s="433"/>
      <c r="I13" s="433"/>
      <c r="J13" s="76">
        <v>0</v>
      </c>
      <c r="K13" s="58"/>
      <c r="L13" s="58"/>
      <c r="M13" s="77">
        <v>0</v>
      </c>
      <c r="N13" s="433"/>
      <c r="O13" s="433"/>
      <c r="P13" s="63">
        <v>0</v>
      </c>
      <c r="Q13" s="58"/>
      <c r="R13" s="58"/>
      <c r="S13" s="64">
        <v>0</v>
      </c>
      <c r="T13" s="433"/>
      <c r="U13" s="433"/>
      <c r="V13" s="65">
        <v>0</v>
      </c>
      <c r="W13" s="58"/>
      <c r="X13" s="58"/>
      <c r="Y13" s="66">
        <v>0</v>
      </c>
      <c r="Z13" s="433"/>
      <c r="AA13" s="433"/>
      <c r="AB13" s="65">
        <v>0</v>
      </c>
      <c r="AC13" s="58"/>
      <c r="AD13" s="58"/>
      <c r="AE13" s="68">
        <v>0</v>
      </c>
      <c r="AF13" s="433"/>
      <c r="AG13" s="433"/>
      <c r="AH13" s="69">
        <v>0</v>
      </c>
      <c r="AI13" s="58"/>
      <c r="AJ13" s="58"/>
      <c r="AK13" s="71">
        <v>0</v>
      </c>
      <c r="AL13" s="433"/>
      <c r="AM13" s="433"/>
      <c r="AN13" s="73">
        <v>0</v>
      </c>
      <c r="AO13" s="58"/>
      <c r="AP13" s="58"/>
    </row>
    <row r="14" spans="2:42" ht="20.45" customHeight="1">
      <c r="B14" s="675"/>
      <c r="C14" s="81" t="s">
        <v>307</v>
      </c>
      <c r="D14" s="339">
        <f t="shared" si="0"/>
        <v>1</v>
      </c>
      <c r="E14" s="58"/>
      <c r="F14" s="58">
        <f>(D14-'床位使用(环比)'!D14)/'床位使用(环比)'!D14</f>
        <v>0</v>
      </c>
      <c r="G14" s="59">
        <v>0</v>
      </c>
      <c r="H14" s="433"/>
      <c r="I14" s="433">
        <f>(G14-'床位使用(环比)'!G14)/'床位使用(环比)'!G14</f>
        <v>-1</v>
      </c>
      <c r="J14" s="76">
        <v>0</v>
      </c>
      <c r="K14" s="58"/>
      <c r="L14" s="58"/>
      <c r="M14" s="77">
        <v>1</v>
      </c>
      <c r="N14" s="433"/>
      <c r="O14" s="433"/>
      <c r="P14" s="63">
        <v>0</v>
      </c>
      <c r="Q14" s="58"/>
      <c r="R14" s="58"/>
      <c r="S14" s="64">
        <v>0</v>
      </c>
      <c r="T14" s="433"/>
      <c r="U14" s="433"/>
      <c r="V14" s="65">
        <v>0</v>
      </c>
      <c r="W14" s="58"/>
      <c r="X14" s="58"/>
      <c r="Y14" s="66">
        <v>0</v>
      </c>
      <c r="Z14" s="433"/>
      <c r="AA14" s="433"/>
      <c r="AB14" s="65">
        <v>0</v>
      </c>
      <c r="AC14" s="58"/>
      <c r="AD14" s="58"/>
      <c r="AE14" s="68">
        <v>0</v>
      </c>
      <c r="AF14" s="433"/>
      <c r="AG14" s="433"/>
      <c r="AH14" s="69">
        <v>0</v>
      </c>
      <c r="AI14" s="58"/>
      <c r="AJ14" s="58"/>
      <c r="AK14" s="71">
        <v>0</v>
      </c>
      <c r="AL14" s="433"/>
      <c r="AM14" s="433"/>
      <c r="AN14" s="73">
        <v>0</v>
      </c>
      <c r="AO14" s="58"/>
      <c r="AP14" s="58"/>
    </row>
    <row r="15" spans="2:42" ht="20.45" customHeight="1" thickBot="1">
      <c r="B15" s="675"/>
      <c r="C15" s="81" t="s">
        <v>120</v>
      </c>
      <c r="D15" s="338">
        <f t="shared" si="0"/>
        <v>69</v>
      </c>
      <c r="E15" s="58">
        <f>(D15-'床位使用(同比)'!D15)/'床位使用(同比)'!D15</f>
        <v>0.23214285714285715</v>
      </c>
      <c r="F15" s="58">
        <f>(D15-'床位使用(环比)'!D15)/'床位使用(环比)'!D15</f>
        <v>-0.12658227848101267</v>
      </c>
      <c r="G15" s="87">
        <v>10</v>
      </c>
      <c r="H15" s="433">
        <f>(G15-'床位使用(同比)'!G15)/'床位使用(同比)'!G15</f>
        <v>-0.23076923076923078</v>
      </c>
      <c r="I15" s="433">
        <f>(G15-'床位使用(环比)'!G15)/'床位使用(环比)'!G15</f>
        <v>-0.375</v>
      </c>
      <c r="J15" s="61">
        <v>13</v>
      </c>
      <c r="K15" s="58">
        <f>(J15-'床位使用(同比)'!J15)/'床位使用(同比)'!J15</f>
        <v>8.3333333333333329E-2</v>
      </c>
      <c r="L15" s="58">
        <f>(J15-'床位使用(环比)'!J15)/'床位使用(环比)'!J15</f>
        <v>0.625</v>
      </c>
      <c r="M15" s="62">
        <v>7</v>
      </c>
      <c r="N15" s="433">
        <f>(M15-'床位使用(同比)'!M15)/'床位使用(同比)'!M15</f>
        <v>0.4</v>
      </c>
      <c r="O15" s="433">
        <f>(M15-'床位使用(环比)'!M15)/'床位使用(环比)'!M15</f>
        <v>-0.3</v>
      </c>
      <c r="P15" s="88">
        <v>16</v>
      </c>
      <c r="Q15" s="58">
        <f>(P15-'床位使用(同比)'!P15)/'床位使用(同比)'!P15</f>
        <v>2.2000000000000002</v>
      </c>
      <c r="R15" s="58">
        <f>(P15-'床位使用(环比)'!P15)/'床位使用(环比)'!P15</f>
        <v>-5.8823529411764705E-2</v>
      </c>
      <c r="S15" s="89">
        <v>9</v>
      </c>
      <c r="T15" s="433">
        <f>(S15-'床位使用(同比)'!S15)/'床位使用(同比)'!S15</f>
        <v>0.5</v>
      </c>
      <c r="U15" s="433">
        <f>(S15-'床位使用(环比)'!S15)/'床位使用(环比)'!S15</f>
        <v>0.5</v>
      </c>
      <c r="V15" s="90">
        <v>4</v>
      </c>
      <c r="W15" s="58">
        <f>(V15-'床位使用(同比)'!V15)/'床位使用(同比)'!V15</f>
        <v>-0.5</v>
      </c>
      <c r="X15" s="58">
        <f>(V15-'床位使用(环比)'!V15)/'床位使用(环比)'!V15</f>
        <v>-0.6</v>
      </c>
      <c r="Y15" s="91">
        <v>4</v>
      </c>
      <c r="Z15" s="433"/>
      <c r="AA15" s="433">
        <f>(Y15-'床位使用(环比)'!Y15)/'床位使用(环比)'!Y15</f>
        <v>3</v>
      </c>
      <c r="AB15" s="90">
        <v>0</v>
      </c>
      <c r="AC15" s="58">
        <f>(AB15-'床位使用(同比)'!AB15)/'床位使用(同比)'!AB15</f>
        <v>-1</v>
      </c>
      <c r="AD15" s="58">
        <f>(AB15-'床位使用(环比)'!AB15)/'床位使用(环比)'!AB15</f>
        <v>-1</v>
      </c>
      <c r="AE15" s="93">
        <v>2</v>
      </c>
      <c r="AF15" s="433">
        <f>(AE15-'床位使用(同比)'!AE15)/'床位使用(同比)'!AE15</f>
        <v>1</v>
      </c>
      <c r="AG15" s="433">
        <f>(AE15-'床位使用(环比)'!AE15)/'床位使用(环比)'!AE15</f>
        <v>1</v>
      </c>
      <c r="AH15" s="94">
        <v>2</v>
      </c>
      <c r="AI15" s="58"/>
      <c r="AJ15" s="58">
        <f>(AH15-'床位使用(环比)'!AH15)/'床位使用(环比)'!AH15</f>
        <v>-0.5</v>
      </c>
      <c r="AK15" s="95">
        <v>0</v>
      </c>
      <c r="AL15" s="433"/>
      <c r="AM15" s="433">
        <f>(AK15-'床位使用(环比)'!AK15)/'床位使用(环比)'!AK15</f>
        <v>-1</v>
      </c>
      <c r="AN15" s="96">
        <v>2</v>
      </c>
      <c r="AO15" s="58"/>
      <c r="AP15" s="58">
        <f>(AN15-'床位使用(环比)'!AN15)/'床位使用(环比)'!AN15</f>
        <v>1</v>
      </c>
    </row>
    <row r="16" spans="2:42" s="330" customFormat="1" ht="20.45" customHeight="1" thickTop="1">
      <c r="B16" s="670" t="s">
        <v>325</v>
      </c>
      <c r="C16" s="671"/>
      <c r="D16" s="316">
        <f t="shared" si="0"/>
        <v>405</v>
      </c>
      <c r="E16" s="97">
        <f>(D16-'床位使用(同比)'!D16)/'床位使用(同比)'!D16</f>
        <v>0.25386996904024767</v>
      </c>
      <c r="F16" s="97">
        <f>(D16-'床位使用(环比)'!D16)/'床位使用(环比)'!D16</f>
        <v>-0.27419354838709675</v>
      </c>
      <c r="G16" s="98">
        <f>SUM(G5:G15)</f>
        <v>53</v>
      </c>
      <c r="H16" s="477">
        <f>(G16-'床位使用(同比)'!G16)/'床位使用(同比)'!G16</f>
        <v>-7.0175438596491224E-2</v>
      </c>
      <c r="I16" s="477">
        <f>(G16-'床位使用(环比)'!G16)/'床位使用(环比)'!G16</f>
        <v>-0.42391304347826086</v>
      </c>
      <c r="J16" s="100">
        <f>SUM(J5:J15)</f>
        <v>92</v>
      </c>
      <c r="K16" s="97">
        <f>(J16-'床位使用(同比)'!J16)/'床位使用(同比)'!J16</f>
        <v>0.50819672131147542</v>
      </c>
      <c r="L16" s="97">
        <f>(J16-'床位使用(环比)'!J16)/'床位使用(环比)'!J16</f>
        <v>0.12195121951219512</v>
      </c>
      <c r="M16" s="98">
        <f>SUM(M5:M15)</f>
        <v>57</v>
      </c>
      <c r="N16" s="477">
        <f>(M16-'床位使用(同比)'!M16)/'床位使用(同比)'!M16</f>
        <v>0.11764705882352941</v>
      </c>
      <c r="O16" s="477">
        <f>(M16-'床位使用(环比)'!M16)/'床位使用(环比)'!M16</f>
        <v>-6.5573770491803282E-2</v>
      </c>
      <c r="P16" s="100">
        <f>SUM(P5:P15)</f>
        <v>89</v>
      </c>
      <c r="Q16" s="97">
        <f>(P16-'床位使用(同比)'!P16)/'床位使用(同比)'!P16</f>
        <v>0.81632653061224492</v>
      </c>
      <c r="R16" s="97">
        <f>(P16-'床位使用(环比)'!P16)/'床位使用(环比)'!P16</f>
        <v>-3.2608695652173912E-2</v>
      </c>
      <c r="S16" s="98">
        <f>SUM(S5:S15)</f>
        <v>33</v>
      </c>
      <c r="T16" s="477">
        <f>(S16-'床位使用(同比)'!S16)/'床位使用(同比)'!S16</f>
        <v>3.125E-2</v>
      </c>
      <c r="U16" s="477">
        <f>(S16-'床位使用(环比)'!S16)/'床位使用(环比)'!S16</f>
        <v>-0.56000000000000005</v>
      </c>
      <c r="V16" s="100">
        <f>SUM(V5:V15)</f>
        <v>25</v>
      </c>
      <c r="W16" s="97">
        <f>(V16-'床位使用(同比)'!V16)/'床位使用(同比)'!V16</f>
        <v>-0.48979591836734693</v>
      </c>
      <c r="X16" s="97">
        <f>(V16-'床位使用(环比)'!V16)/'床位使用(环比)'!V16</f>
        <v>-0.65277777777777779</v>
      </c>
      <c r="Y16" s="98">
        <f>SUM(Y5:Y15)</f>
        <v>19</v>
      </c>
      <c r="Z16" s="477">
        <f>(Y16-'床位使用(同比)'!Y16)/'床位使用(同比)'!Y16</f>
        <v>8.5</v>
      </c>
      <c r="AA16" s="477">
        <f>(Y16-'床位使用(环比)'!Y16)/'床位使用(环比)'!Y16</f>
        <v>1.375</v>
      </c>
      <c r="AB16" s="100">
        <f>SUM(AB5:AB15)</f>
        <v>6</v>
      </c>
      <c r="AC16" s="97">
        <f>(AB16-'床位使用(同比)'!AB16)/'床位使用(同比)'!AB16</f>
        <v>-0.45454545454545453</v>
      </c>
      <c r="AD16" s="97">
        <f>(AB16-'床位使用(环比)'!AB16)/'床位使用(环比)'!AB16</f>
        <v>-0.76923076923076927</v>
      </c>
      <c r="AE16" s="98">
        <f>SUM(AE5:AE15)</f>
        <v>8</v>
      </c>
      <c r="AF16" s="477">
        <f>(AE16-'床位使用(同比)'!AE16)/'床位使用(同比)'!AE16</f>
        <v>-0.27272727272727271</v>
      </c>
      <c r="AG16" s="477">
        <f>(AE16-'床位使用(环比)'!AE16)/'床位使用(环比)'!AE16</f>
        <v>-0.55555555555555558</v>
      </c>
      <c r="AH16" s="100">
        <f>SUM(AH5:AH15)</f>
        <v>8</v>
      </c>
      <c r="AI16" s="97"/>
      <c r="AJ16" s="97">
        <f>(AH16-'床位使用(环比)'!AH16)/'床位使用(环比)'!AH16</f>
        <v>-0.52941176470588236</v>
      </c>
      <c r="AK16" s="98">
        <f>SUM(AK5:AK15)</f>
        <v>0</v>
      </c>
      <c r="AL16" s="477"/>
      <c r="AM16" s="477">
        <f>(AK16-'床位使用(环比)'!AK16)/'床位使用(环比)'!AK16</f>
        <v>-1</v>
      </c>
      <c r="AN16" s="100">
        <f>SUM(AN5:AN15)</f>
        <v>15</v>
      </c>
      <c r="AO16" s="97"/>
      <c r="AP16" s="97">
        <f>(AN16-'床位使用(环比)'!AN16)/'床位使用(环比)'!AN16</f>
        <v>7.1428571428571425E-2</v>
      </c>
    </row>
    <row r="17" spans="2:42" ht="20.45" customHeight="1">
      <c r="B17" s="672" t="s">
        <v>122</v>
      </c>
      <c r="C17" s="673"/>
      <c r="D17" s="57">
        <f t="shared" si="0"/>
        <v>353</v>
      </c>
      <c r="E17" s="104" t="s">
        <v>96</v>
      </c>
      <c r="F17" s="104" t="s">
        <v>96</v>
      </c>
      <c r="G17" s="105">
        <v>54</v>
      </c>
      <c r="H17" s="434" t="s">
        <v>96</v>
      </c>
      <c r="I17" s="434" t="s">
        <v>96</v>
      </c>
      <c r="J17" s="107">
        <v>65</v>
      </c>
      <c r="K17" s="104" t="s">
        <v>96</v>
      </c>
      <c r="L17" s="104" t="s">
        <v>96</v>
      </c>
      <c r="M17" s="108">
        <v>68</v>
      </c>
      <c r="N17" s="434" t="s">
        <v>96</v>
      </c>
      <c r="O17" s="434" t="s">
        <v>96</v>
      </c>
      <c r="P17" s="109">
        <v>33</v>
      </c>
      <c r="Q17" s="104" t="s">
        <v>96</v>
      </c>
      <c r="R17" s="104" t="s">
        <v>96</v>
      </c>
      <c r="S17" s="110">
        <v>40</v>
      </c>
      <c r="T17" s="434" t="s">
        <v>96</v>
      </c>
      <c r="U17" s="434" t="s">
        <v>96</v>
      </c>
      <c r="V17" s="111">
        <v>58</v>
      </c>
      <c r="W17" s="104" t="s">
        <v>96</v>
      </c>
      <c r="X17" s="104" t="s">
        <v>96</v>
      </c>
      <c r="Y17" s="112">
        <v>8</v>
      </c>
      <c r="Z17" s="434">
        <f>(Y17-'床位使用(同比)'!Y17)/'床位使用(同比)'!Y17</f>
        <v>0</v>
      </c>
      <c r="AA17" s="434">
        <f>(Y17-'床位使用(环比)'!Y17)/'床位使用(环比)'!Y17</f>
        <v>0</v>
      </c>
      <c r="AB17" s="113">
        <v>12</v>
      </c>
      <c r="AC17" s="104" t="s">
        <v>96</v>
      </c>
      <c r="AD17" s="104" t="s">
        <v>96</v>
      </c>
      <c r="AE17" s="114">
        <v>15</v>
      </c>
      <c r="AF17" s="434" t="s">
        <v>96</v>
      </c>
      <c r="AG17" s="434" t="s">
        <v>96</v>
      </c>
      <c r="AH17" s="115" t="s">
        <v>96</v>
      </c>
      <c r="AI17" s="104" t="s">
        <v>96</v>
      </c>
      <c r="AJ17" s="104" t="s">
        <v>96</v>
      </c>
      <c r="AK17" s="116" t="s">
        <v>96</v>
      </c>
      <c r="AL17" s="434" t="s">
        <v>96</v>
      </c>
      <c r="AM17" s="434" t="s">
        <v>96</v>
      </c>
      <c r="AN17" s="115" t="s">
        <v>96</v>
      </c>
      <c r="AO17" s="104" t="s">
        <v>96</v>
      </c>
      <c r="AP17" s="104" t="s">
        <v>96</v>
      </c>
    </row>
    <row r="18" spans="2:42" ht="20.45" customHeight="1">
      <c r="B18" s="672" t="s">
        <v>123</v>
      </c>
      <c r="C18" s="673"/>
      <c r="D18" s="57">
        <f t="shared" si="0"/>
        <v>433</v>
      </c>
      <c r="E18" s="104" t="s">
        <v>96</v>
      </c>
      <c r="F18" s="104" t="s">
        <v>96</v>
      </c>
      <c r="G18" s="118">
        <v>64</v>
      </c>
      <c r="H18" s="434" t="s">
        <v>96</v>
      </c>
      <c r="I18" s="434" t="s">
        <v>96</v>
      </c>
      <c r="J18" s="119">
        <v>69</v>
      </c>
      <c r="K18" s="104" t="s">
        <v>96</v>
      </c>
      <c r="L18" s="104" t="s">
        <v>96</v>
      </c>
      <c r="M18" s="120">
        <v>72</v>
      </c>
      <c r="N18" s="434" t="s">
        <v>96</v>
      </c>
      <c r="O18" s="434" t="s">
        <v>96</v>
      </c>
      <c r="P18" s="121">
        <v>62</v>
      </c>
      <c r="Q18" s="104" t="s">
        <v>96</v>
      </c>
      <c r="R18" s="104" t="s">
        <v>96</v>
      </c>
      <c r="S18" s="122">
        <v>56</v>
      </c>
      <c r="T18" s="434" t="s">
        <v>96</v>
      </c>
      <c r="U18" s="434" t="s">
        <v>96</v>
      </c>
      <c r="V18" s="123">
        <v>57</v>
      </c>
      <c r="W18" s="104" t="s">
        <v>96</v>
      </c>
      <c r="X18" s="104" t="s">
        <v>96</v>
      </c>
      <c r="Y18" s="124">
        <v>8</v>
      </c>
      <c r="Z18" s="434">
        <f>(Y18-'床位使用(同比)'!Y18)/'床位使用(同比)'!Y18</f>
        <v>0</v>
      </c>
      <c r="AA18" s="434">
        <f>(Y18-'床位使用(环比)'!Y18)/'床位使用(环比)'!Y18</f>
        <v>0</v>
      </c>
      <c r="AB18" s="125">
        <v>12</v>
      </c>
      <c r="AC18" s="104" t="s">
        <v>96</v>
      </c>
      <c r="AD18" s="104" t="s">
        <v>96</v>
      </c>
      <c r="AE18" s="126">
        <v>11</v>
      </c>
      <c r="AF18" s="434" t="s">
        <v>96</v>
      </c>
      <c r="AG18" s="434" t="s">
        <v>96</v>
      </c>
      <c r="AH18" s="127">
        <v>10</v>
      </c>
      <c r="AI18" s="104" t="s">
        <v>96</v>
      </c>
      <c r="AJ18" s="104" t="s">
        <v>96</v>
      </c>
      <c r="AK18" s="128">
        <v>2</v>
      </c>
      <c r="AL18" s="434" t="s">
        <v>96</v>
      </c>
      <c r="AM18" s="434" t="s">
        <v>96</v>
      </c>
      <c r="AN18" s="129">
        <v>10</v>
      </c>
      <c r="AO18" s="104" t="s">
        <v>96</v>
      </c>
      <c r="AP18" s="104" t="s">
        <v>96</v>
      </c>
    </row>
    <row r="19" spans="2:42" ht="20.45" customHeight="1">
      <c r="B19" s="672" t="s">
        <v>124</v>
      </c>
      <c r="C19" s="673"/>
      <c r="D19" s="130">
        <v>20.25</v>
      </c>
      <c r="E19" s="131">
        <f>(D19-'床位使用(同比)'!D19)/'床位使用(同比)'!D19</f>
        <v>-0.31564717810070969</v>
      </c>
      <c r="F19" s="131">
        <f>(D19-'床位使用(环比)'!D19)/'床位使用(环比)'!D19</f>
        <v>-0.28646934460887946</v>
      </c>
      <c r="G19" s="132">
        <v>19.64</v>
      </c>
      <c r="H19" s="435">
        <f>(G19-'床位使用(同比)'!G19)/'床位使用(同比)'!G19</f>
        <v>-0.44109277177006262</v>
      </c>
      <c r="I19" s="435">
        <f>(G19-'床位使用(环比)'!G19)/'床位使用(环比)'!G19</f>
        <v>-0.30403968816442234</v>
      </c>
      <c r="J19" s="134">
        <v>23.76</v>
      </c>
      <c r="K19" s="131">
        <f>(J19-'床位使用(同比)'!J19)/'床位使用(同比)'!J19</f>
        <v>1.3651877133105813E-2</v>
      </c>
      <c r="L19" s="131">
        <f>(J19-'床位使用(环比)'!J19)/'床位使用(环比)'!J19</f>
        <v>-1.6806722689075271E-3</v>
      </c>
      <c r="M19" s="132">
        <v>22.54</v>
      </c>
      <c r="N19" s="435">
        <f>(M19-'床位使用(同比)'!M19)/'床位使用(同比)'!M19</f>
        <v>2.922374429223747E-2</v>
      </c>
      <c r="O19" s="435">
        <f>(M19-'床位使用(环比)'!M19)/'床位使用(环比)'!M19</f>
        <v>-0.37974683544303806</v>
      </c>
      <c r="P19" s="134">
        <v>17.809999999999999</v>
      </c>
      <c r="Q19" s="131">
        <f>(P19-'床位使用(同比)'!P19)/'床位使用(同比)'!P19</f>
        <v>-0.43692696806828962</v>
      </c>
      <c r="R19" s="131">
        <f>(P19-'床位使用(环比)'!P19)/'床位使用(环比)'!P19</f>
        <v>-0.34207609900258595</v>
      </c>
      <c r="S19" s="132">
        <v>19.579999999999998</v>
      </c>
      <c r="T19" s="435">
        <f>(S19-'床位使用(同比)'!S19)/'床位使用(同比)'!S19</f>
        <v>-0.36593264248704666</v>
      </c>
      <c r="U19" s="435">
        <f>(S19-'床位使用(环比)'!S19)/'床位使用(环比)'!S19</f>
        <v>-0.42428697441928848</v>
      </c>
      <c r="V19" s="134">
        <v>18.600000000000001</v>
      </c>
      <c r="W19" s="131">
        <f>(V19-'床位使用(同比)'!V19)/'床位使用(同比)'!V19</f>
        <v>-0.50307240181672452</v>
      </c>
      <c r="X19" s="131">
        <f>(V19-'床位使用(环比)'!V19)/'床位使用(环比)'!V19</f>
        <v>-0.55320682200336291</v>
      </c>
      <c r="Y19" s="132">
        <v>7.16</v>
      </c>
      <c r="Z19" s="435">
        <f>(Y19-'床位使用(同比)'!Y19)/'床位使用(同比)'!Y19</f>
        <v>-0.68177777777777782</v>
      </c>
      <c r="AA19" s="435">
        <f>(Y19-'床位使用(环比)'!Y19)/'床位使用(环比)'!Y19</f>
        <v>-6.1598951507208358E-2</v>
      </c>
      <c r="AB19" s="134">
        <v>8.33</v>
      </c>
      <c r="AC19" s="131">
        <f>(AB19-'床位使用(同比)'!AB19)/'床位使用(同比)'!AB19</f>
        <v>-0.16699999999999998</v>
      </c>
      <c r="AD19" s="131">
        <f>(AB19-'床位使用(环比)'!AB19)/'床位使用(环比)'!AB19</f>
        <v>2.5862068965517349E-2</v>
      </c>
      <c r="AE19" s="132">
        <v>16.13</v>
      </c>
      <c r="AF19" s="435">
        <f>(AE19-'床位使用(同比)'!AE19)/'床位使用(同比)'!AE19</f>
        <v>-0.63038496791934007</v>
      </c>
      <c r="AG19" s="435">
        <f>(AE19-'床位使用(环比)'!AE19)/'床位使用(环比)'!AE19</f>
        <v>-1.5863331299573007E-2</v>
      </c>
      <c r="AH19" s="134">
        <v>28.38</v>
      </c>
      <c r="AI19" s="131"/>
      <c r="AJ19" s="131">
        <f>(AH19-'床位使用(环比)'!AH19)/'床位使用(环比)'!AH19</f>
        <v>0.76712328767123295</v>
      </c>
      <c r="AK19" s="135">
        <v>0</v>
      </c>
      <c r="AL19" s="435"/>
      <c r="AM19" s="435">
        <f>(AK19-'床位使用(环比)'!AK19)/'床位使用(环比)'!AK19</f>
        <v>-1</v>
      </c>
      <c r="AN19" s="136">
        <v>30.07</v>
      </c>
      <c r="AO19" s="131"/>
      <c r="AP19" s="131">
        <f>(AN19-'床位使用(环比)'!AN19)/'床位使用(环比)'!AN19</f>
        <v>1.3922036595067622</v>
      </c>
    </row>
    <row r="20" spans="2:42" ht="20.45" customHeight="1">
      <c r="B20" s="672" t="s">
        <v>125</v>
      </c>
      <c r="C20" s="673"/>
      <c r="D20" s="137">
        <f>D16/D17</f>
        <v>1.1473087818696883</v>
      </c>
      <c r="E20" s="131">
        <f>(D20-'床位使用(同比)'!D20)/'床位使用(同比)'!D20</f>
        <v>0.25386996904024756</v>
      </c>
      <c r="F20" s="131">
        <f>(D20-'床位使用(环比)'!D20)/'床位使用(环比)'!D20</f>
        <v>-0.27419354838709681</v>
      </c>
      <c r="G20" s="132">
        <f t="shared" ref="G20:AE20" si="1">G16/G17</f>
        <v>0.98148148148148151</v>
      </c>
      <c r="H20" s="435">
        <f>(G20-'床位使用(同比)'!G20)/'床位使用(同比)'!G20</f>
        <v>-7.0175438596491224E-2</v>
      </c>
      <c r="I20" s="435">
        <f>(G20-'床位使用(环比)'!G20)/'床位使用(环比)'!G20</f>
        <v>-0.42391304347826086</v>
      </c>
      <c r="J20" s="137">
        <f t="shared" si="1"/>
        <v>1.4153846153846155</v>
      </c>
      <c r="K20" s="131">
        <f>(J20-'床位使用(同比)'!J20)/'床位使用(同比)'!J20</f>
        <v>0.50819672131147553</v>
      </c>
      <c r="L20" s="131">
        <f>(J20-'床位使用(环比)'!J20)/'床位使用(环比)'!J20</f>
        <v>0.12195121951219522</v>
      </c>
      <c r="M20" s="132">
        <f t="shared" si="1"/>
        <v>0.83823529411764708</v>
      </c>
      <c r="N20" s="435">
        <f>(M20-'床位使用(同比)'!M20)/'床位使用(同比)'!M20</f>
        <v>0.11764705882352944</v>
      </c>
      <c r="O20" s="435">
        <f>(M20-'床位使用(环比)'!M20)/'床位使用(环比)'!M20</f>
        <v>-6.5573770491803296E-2</v>
      </c>
      <c r="P20" s="137">
        <f t="shared" si="1"/>
        <v>2.6969696969696968</v>
      </c>
      <c r="Q20" s="131">
        <f>(P20-'床位使用(同比)'!P20)/'床位使用(同比)'!P20</f>
        <v>0.81632653061224481</v>
      </c>
      <c r="R20" s="131">
        <f>(P20-'床位使用(环比)'!P20)/'床位使用(环比)'!P20</f>
        <v>-3.2608695652174044E-2</v>
      </c>
      <c r="S20" s="132">
        <f t="shared" si="1"/>
        <v>0.82499999999999996</v>
      </c>
      <c r="T20" s="435">
        <f>(S20-'床位使用(同比)'!S20)/'床位使用(同比)'!S20</f>
        <v>3.1249999999999889E-2</v>
      </c>
      <c r="U20" s="435">
        <f>(S20-'床位使用(环比)'!S20)/'床位使用(环比)'!S20</f>
        <v>-0.56000000000000005</v>
      </c>
      <c r="V20" s="137">
        <f t="shared" si="1"/>
        <v>0.43103448275862066</v>
      </c>
      <c r="W20" s="131">
        <f>(V20-'床位使用(同比)'!V20)/'床位使用(同比)'!V20</f>
        <v>-0.48979591836734698</v>
      </c>
      <c r="X20" s="131">
        <f>(V20-'床位使用(环比)'!V20)/'床位使用(环比)'!V20</f>
        <v>-0.65277777777777779</v>
      </c>
      <c r="Y20" s="132">
        <f t="shared" si="1"/>
        <v>2.375</v>
      </c>
      <c r="Z20" s="435">
        <f>(Y20-'床位使用(同比)'!Y20)/'床位使用(同比)'!Y20</f>
        <v>8.5</v>
      </c>
      <c r="AA20" s="435">
        <f>(Y20-'床位使用(环比)'!Y20)/'床位使用(环比)'!Y20</f>
        <v>1.375</v>
      </c>
      <c r="AB20" s="137">
        <f t="shared" si="1"/>
        <v>0.5</v>
      </c>
      <c r="AC20" s="131">
        <f>(AB20-'床位使用(同比)'!AB20)/'床位使用(同比)'!AB20</f>
        <v>-0.45454545454545453</v>
      </c>
      <c r="AD20" s="131">
        <f>(AB20-'床位使用(环比)'!AB20)/'床位使用(环比)'!AB20</f>
        <v>-0.76923076923076916</v>
      </c>
      <c r="AE20" s="132">
        <f t="shared" si="1"/>
        <v>0.53333333333333333</v>
      </c>
      <c r="AF20" s="435">
        <f>(AE20-'床位使用(同比)'!AE20)/'床位使用(同比)'!AE20</f>
        <v>-0.27272727272727271</v>
      </c>
      <c r="AG20" s="435">
        <f>(AE20-'床位使用(环比)'!AE20)/'床位使用(环比)'!AE20</f>
        <v>-0.55555555555555558</v>
      </c>
      <c r="AH20" s="137"/>
      <c r="AI20" s="131"/>
      <c r="AJ20" s="131"/>
      <c r="AK20" s="135"/>
      <c r="AL20" s="435"/>
      <c r="AM20" s="435"/>
      <c r="AN20" s="137"/>
      <c r="AO20" s="131"/>
      <c r="AP20" s="131"/>
    </row>
    <row r="21" spans="2:42" ht="20.45" customHeight="1">
      <c r="B21" s="672" t="s">
        <v>126</v>
      </c>
      <c r="C21" s="673"/>
      <c r="D21" s="137">
        <f>D16/D18</f>
        <v>0.9353348729792148</v>
      </c>
      <c r="E21" s="131">
        <f>(D21-'床位使用(同比)'!D21)/'床位使用(同比)'!D21</f>
        <v>0.25386996904024767</v>
      </c>
      <c r="F21" s="131">
        <f>(D21-'床位使用(环比)'!D21)/'床位使用(环比)'!D21</f>
        <v>-0.27419354838709675</v>
      </c>
      <c r="G21" s="132">
        <f t="shared" ref="G21:AN21" si="2">G16/G18</f>
        <v>0.828125</v>
      </c>
      <c r="H21" s="435">
        <f>(G21-'床位使用(同比)'!G21)/'床位使用(同比)'!G21</f>
        <v>-7.0175438596491224E-2</v>
      </c>
      <c r="I21" s="435">
        <f>(G21-'床位使用(环比)'!G21)/'床位使用(环比)'!G21</f>
        <v>-0.42391304347826086</v>
      </c>
      <c r="J21" s="137">
        <f t="shared" si="2"/>
        <v>1.3333333333333333</v>
      </c>
      <c r="K21" s="131">
        <f>(J21-'床位使用(同比)'!J21)/'床位使用(同比)'!J21</f>
        <v>0.50819672131147531</v>
      </c>
      <c r="L21" s="131">
        <f>(J21-'床位使用(环比)'!J21)/'床位使用(环比)'!J21</f>
        <v>0.12195121951219511</v>
      </c>
      <c r="M21" s="132">
        <f t="shared" si="2"/>
        <v>0.79166666666666663</v>
      </c>
      <c r="N21" s="435">
        <f>(M21-'床位使用(同比)'!M21)/'床位使用(同比)'!M21</f>
        <v>0.1176470588235293</v>
      </c>
      <c r="O21" s="435">
        <f>(M21-'床位使用(环比)'!M21)/'床位使用(环比)'!M21</f>
        <v>-6.557377049180331E-2</v>
      </c>
      <c r="P21" s="137">
        <f t="shared" si="2"/>
        <v>1.435483870967742</v>
      </c>
      <c r="Q21" s="131">
        <f>(P21-'床位使用(同比)'!P21)/'床位使用(同比)'!P21</f>
        <v>0.81632653061224503</v>
      </c>
      <c r="R21" s="131">
        <f>(P21-'床位使用(环比)'!P21)/'床位使用(环比)'!P21</f>
        <v>-3.2608695652173884E-2</v>
      </c>
      <c r="S21" s="132">
        <f t="shared" si="2"/>
        <v>0.5892857142857143</v>
      </c>
      <c r="T21" s="435">
        <f>(S21-'床位使用(同比)'!S21)/'床位使用(同比)'!S21</f>
        <v>3.1250000000000083E-2</v>
      </c>
      <c r="U21" s="435">
        <f>(S21-'床位使用(环比)'!S21)/'床位使用(环比)'!S21</f>
        <v>-0.55999999999999994</v>
      </c>
      <c r="V21" s="137">
        <f t="shared" si="2"/>
        <v>0.43859649122807015</v>
      </c>
      <c r="W21" s="131">
        <f>(V21-'床位使用(同比)'!V21)/'床位使用(同比)'!V21</f>
        <v>-0.48979591836734698</v>
      </c>
      <c r="X21" s="131">
        <f>(V21-'床位使用(环比)'!V21)/'床位使用(环比)'!V21</f>
        <v>-0.65277777777777768</v>
      </c>
      <c r="Y21" s="132">
        <f t="shared" si="2"/>
        <v>2.375</v>
      </c>
      <c r="Z21" s="435">
        <f>(Y21-'床位使用(同比)'!Y21)/'床位使用(同比)'!Y21</f>
        <v>8.5</v>
      </c>
      <c r="AA21" s="435">
        <f>(Y21-'床位使用(环比)'!Y21)/'床位使用(环比)'!Y21</f>
        <v>1.375</v>
      </c>
      <c r="AB21" s="137">
        <f t="shared" si="2"/>
        <v>0.5</v>
      </c>
      <c r="AC21" s="131">
        <f>(AB21-'床位使用(同比)'!AB21)/'床位使用(同比)'!AB21</f>
        <v>-0.45454545454545453</v>
      </c>
      <c r="AD21" s="131">
        <f>(AB21-'床位使用(环比)'!AB21)/'床位使用(环比)'!AB21</f>
        <v>-0.76923076923076916</v>
      </c>
      <c r="AE21" s="132">
        <f t="shared" si="2"/>
        <v>0.72727272727272729</v>
      </c>
      <c r="AF21" s="435">
        <f>(AE21-'床位使用(同比)'!AE21)/'床位使用(同比)'!AE21</f>
        <v>-0.27272727272727271</v>
      </c>
      <c r="AG21" s="435">
        <f>(AE21-'床位使用(环比)'!AE21)/'床位使用(环比)'!AE21</f>
        <v>-0.55555555555555558</v>
      </c>
      <c r="AH21" s="137">
        <f t="shared" si="2"/>
        <v>0.8</v>
      </c>
      <c r="AI21" s="131"/>
      <c r="AJ21" s="131">
        <f>(AH21-'床位使用(环比)'!AH21)/'床位使用(环比)'!AH21</f>
        <v>-0.52941176470588236</v>
      </c>
      <c r="AK21" s="135">
        <f t="shared" si="2"/>
        <v>0</v>
      </c>
      <c r="AL21" s="435"/>
      <c r="AM21" s="435">
        <f>(AK21-'床位使用(环比)'!AK21)/'床位使用(环比)'!AK21</f>
        <v>-1</v>
      </c>
      <c r="AN21" s="137">
        <f t="shared" si="2"/>
        <v>1.5</v>
      </c>
      <c r="AO21" s="131"/>
      <c r="AP21" s="131">
        <f>(AN21-'床位使用(环比)'!AN21)/'床位使用(环比)'!AN21</f>
        <v>7.1428571428571494E-2</v>
      </c>
    </row>
    <row r="22" spans="2:42" s="330" customFormat="1" ht="21" customHeight="1" thickBot="1">
      <c r="B22" s="668" t="s">
        <v>326</v>
      </c>
      <c r="C22" s="669"/>
      <c r="D22" s="139">
        <f>SUM(G22,J22,M22,P22,S22,V22,Y22,AB22,AE22,AH22,AK22,AN22)</f>
        <v>375</v>
      </c>
      <c r="E22" s="140">
        <f>(D22-'床位使用(同比)'!D22)/'床位使用(同比)'!D22</f>
        <v>0.20578778135048231</v>
      </c>
      <c r="F22" s="140">
        <f>(D22-'床位使用(环比)'!D22)/'床位使用(环比)'!D22</f>
        <v>-0.31066176470588236</v>
      </c>
      <c r="G22" s="141">
        <v>48</v>
      </c>
      <c r="H22" s="478">
        <f>(G22-'床位使用(同比)'!G22)/'床位使用(同比)'!G22</f>
        <v>-0.15789473684210525</v>
      </c>
      <c r="I22" s="478">
        <f>(G22-'床位使用(环比)'!G22)/'床位使用(环比)'!G22</f>
        <v>-0.41463414634146339</v>
      </c>
      <c r="J22" s="143">
        <v>79</v>
      </c>
      <c r="K22" s="140">
        <f>(J22-'床位使用(同比)'!J22)/'床位使用(同比)'!J22</f>
        <v>0.234375</v>
      </c>
      <c r="L22" s="140">
        <f>(J22-'床位使用(环比)'!J22)/'床位使用(环比)'!J22</f>
        <v>1.282051282051282E-2</v>
      </c>
      <c r="M22" s="141">
        <v>59</v>
      </c>
      <c r="N22" s="478">
        <f>(M22-'床位使用(同比)'!M22)/'床位使用(同比)'!M22</f>
        <v>0.18</v>
      </c>
      <c r="O22" s="478">
        <f>(M22-'床位使用(环比)'!M22)/'床位使用(环比)'!M22</f>
        <v>-0.11940298507462686</v>
      </c>
      <c r="P22" s="143">
        <v>85</v>
      </c>
      <c r="Q22" s="140">
        <f>(P22-'床位使用(同比)'!P22)/'床位使用(同比)'!P22</f>
        <v>0.84782608695652173</v>
      </c>
      <c r="R22" s="140">
        <f>(P22-'床位使用(环比)'!P22)/'床位使用(环比)'!P22</f>
        <v>-0.10526315789473684</v>
      </c>
      <c r="S22" s="141">
        <v>31</v>
      </c>
      <c r="T22" s="478">
        <f>(S22-'床位使用(同比)'!S22)/'床位使用(同比)'!S22</f>
        <v>6.8965517241379309E-2</v>
      </c>
      <c r="U22" s="478">
        <f>(S22-'床位使用(环比)'!S22)/'床位使用(环比)'!S22</f>
        <v>-0.56338028169014087</v>
      </c>
      <c r="V22" s="143">
        <v>21</v>
      </c>
      <c r="W22" s="140">
        <f>(V22-'床位使用(同比)'!V22)/'床位使用(同比)'!V22</f>
        <v>-0.48780487804878048</v>
      </c>
      <c r="X22" s="140">
        <f>(V22-'床位使用(环比)'!V22)/'床位使用(环比)'!V22</f>
        <v>-0.73076923076923073</v>
      </c>
      <c r="Y22" s="141">
        <v>18</v>
      </c>
      <c r="Z22" s="478">
        <f>(Y22-'床位使用(同比)'!Y22)/'床位使用(同比)'!Y22</f>
        <v>8</v>
      </c>
      <c r="AA22" s="478">
        <f>(Y22-'床位使用(环比)'!Y22)/'床位使用(环比)'!Y22</f>
        <v>1.25</v>
      </c>
      <c r="AB22" s="143">
        <v>9</v>
      </c>
      <c r="AC22" s="140">
        <f>(AB22-'床位使用(同比)'!AB22)/'床位使用(同比)'!AB22</f>
        <v>-0.25</v>
      </c>
      <c r="AD22" s="140">
        <f>(AB22-'床位使用(环比)'!AB22)/'床位使用(环比)'!AB22</f>
        <v>-0.64</v>
      </c>
      <c r="AE22" s="141">
        <v>6</v>
      </c>
      <c r="AF22" s="478">
        <f>(AE22-'床位使用(同比)'!AE22)/'床位使用(同比)'!AE22</f>
        <v>-0.4</v>
      </c>
      <c r="AG22" s="478">
        <f>(AE22-'床位使用(环比)'!AE22)/'床位使用(环比)'!AE22</f>
        <v>-0.33333333333333331</v>
      </c>
      <c r="AH22" s="143">
        <v>7</v>
      </c>
      <c r="AI22" s="140"/>
      <c r="AJ22" s="140">
        <f>(AH22-'床位使用(环比)'!AH22)/'床位使用(环比)'!AH22</f>
        <v>-0.5625</v>
      </c>
      <c r="AK22" s="141">
        <v>1</v>
      </c>
      <c r="AL22" s="478"/>
      <c r="AM22" s="478"/>
      <c r="AN22" s="143">
        <v>11</v>
      </c>
      <c r="AO22" s="140"/>
      <c r="AP22" s="140">
        <f>(AN22-'床位使用(环比)'!AN22)/'床位使用(环比)'!AN22</f>
        <v>-0.26666666666666666</v>
      </c>
    </row>
    <row r="23" spans="2:42" ht="14.25" thickTop="1">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row>
    <row r="24" spans="2:42">
      <c r="C24" s="9"/>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row>
    <row r="25" spans="2:42">
      <c r="C25" s="9"/>
      <c r="D25" s="25"/>
      <c r="E25" s="25"/>
      <c r="F25" s="25"/>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row>
  </sheetData>
  <mergeCells count="23">
    <mergeCell ref="B5:B15"/>
    <mergeCell ref="B1:AP1"/>
    <mergeCell ref="B3:C4"/>
    <mergeCell ref="D3:F3"/>
    <mergeCell ref="G3:I3"/>
    <mergeCell ref="J3:L3"/>
    <mergeCell ref="M3:O3"/>
    <mergeCell ref="P3:R3"/>
    <mergeCell ref="S3:U3"/>
    <mergeCell ref="V3:X3"/>
    <mergeCell ref="Y3:AA3"/>
    <mergeCell ref="AB3:AD3"/>
    <mergeCell ref="AE3:AG3"/>
    <mergeCell ref="AH3:AJ3"/>
    <mergeCell ref="AK3:AM3"/>
    <mergeCell ref="AN3:AP3"/>
    <mergeCell ref="B22:C22"/>
    <mergeCell ref="B16:C16"/>
    <mergeCell ref="B17:C17"/>
    <mergeCell ref="B18:C18"/>
    <mergeCell ref="B19:C19"/>
    <mergeCell ref="B20:C20"/>
    <mergeCell ref="B21:C21"/>
  </mergeCells>
  <phoneticPr fontId="3" type="noConversion"/>
  <pageMargins left="0.7" right="0.7" top="0.75" bottom="0.75"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sheetPr>
    <tabColor theme="5" tint="-0.249977111117893"/>
  </sheetPr>
  <dimension ref="B1:AP25"/>
  <sheetViews>
    <sheetView workbookViewId="0">
      <pane xSplit="3" ySplit="4" topLeftCell="D5" activePane="bottomRight" state="frozen"/>
      <selection pane="topRight" activeCell="D1" sqref="D1"/>
      <selection pane="bottomLeft" activeCell="A5" sqref="A5"/>
      <selection pane="bottomRight" activeCell="AN20" sqref="AN20"/>
    </sheetView>
  </sheetViews>
  <sheetFormatPr defaultRowHeight="13.5"/>
  <cols>
    <col min="1" max="1" width="2.5" customWidth="1"/>
    <col min="2" max="2" width="5.125" customWidth="1"/>
    <col min="3" max="3" width="20.5" customWidth="1"/>
    <col min="4" max="42" width="10.625" customWidth="1"/>
  </cols>
  <sheetData>
    <row r="1" spans="2:42" ht="72" customHeight="1">
      <c r="B1" s="676" t="s">
        <v>98</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row>
    <row r="2" spans="2:42" ht="5.0999999999999996" customHeight="1" thickBot="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2:42" ht="32.450000000000003" customHeight="1" thickTop="1">
      <c r="B3" s="677" t="s">
        <v>99</v>
      </c>
      <c r="C3" s="678"/>
      <c r="D3" s="681" t="s">
        <v>40</v>
      </c>
      <c r="E3" s="681"/>
      <c r="F3" s="682"/>
      <c r="G3" s="683" t="s">
        <v>100</v>
      </c>
      <c r="H3" s="683"/>
      <c r="I3" s="683"/>
      <c r="J3" s="684" t="s">
        <v>101</v>
      </c>
      <c r="K3" s="684"/>
      <c r="L3" s="684"/>
      <c r="M3" s="683" t="s">
        <v>102</v>
      </c>
      <c r="N3" s="683"/>
      <c r="O3" s="683"/>
      <c r="P3" s="684" t="s">
        <v>103</v>
      </c>
      <c r="Q3" s="684"/>
      <c r="R3" s="684"/>
      <c r="S3" s="683" t="s">
        <v>104</v>
      </c>
      <c r="T3" s="683"/>
      <c r="U3" s="683"/>
      <c r="V3" s="684" t="s">
        <v>105</v>
      </c>
      <c r="W3" s="684"/>
      <c r="X3" s="684"/>
      <c r="Y3" s="683" t="s">
        <v>106</v>
      </c>
      <c r="Z3" s="683"/>
      <c r="AA3" s="683"/>
      <c r="AB3" s="684" t="s">
        <v>107</v>
      </c>
      <c r="AC3" s="684"/>
      <c r="AD3" s="684"/>
      <c r="AE3" s="683" t="s">
        <v>108</v>
      </c>
      <c r="AF3" s="683"/>
      <c r="AG3" s="683"/>
      <c r="AH3" s="684" t="s">
        <v>109</v>
      </c>
      <c r="AI3" s="684"/>
      <c r="AJ3" s="684"/>
      <c r="AK3" s="683" t="s">
        <v>110</v>
      </c>
      <c r="AL3" s="683"/>
      <c r="AM3" s="683"/>
      <c r="AN3" s="684" t="s">
        <v>111</v>
      </c>
      <c r="AO3" s="684"/>
      <c r="AP3" s="685"/>
    </row>
    <row r="4" spans="2:42" ht="21.95" customHeight="1" thickBot="1">
      <c r="B4" s="679"/>
      <c r="C4" s="680"/>
      <c r="D4" s="50"/>
      <c r="E4" s="51" t="s">
        <v>2</v>
      </c>
      <c r="F4" s="51" t="s">
        <v>1</v>
      </c>
      <c r="G4" s="52"/>
      <c r="H4" s="52" t="s">
        <v>2</v>
      </c>
      <c r="I4" s="52" t="s">
        <v>1</v>
      </c>
      <c r="J4" s="53"/>
      <c r="K4" s="51" t="s">
        <v>2</v>
      </c>
      <c r="L4" s="51" t="s">
        <v>1</v>
      </c>
      <c r="M4" s="54"/>
      <c r="N4" s="52" t="s">
        <v>2</v>
      </c>
      <c r="O4" s="52" t="s">
        <v>1</v>
      </c>
      <c r="P4" s="53"/>
      <c r="Q4" s="51" t="s">
        <v>2</v>
      </c>
      <c r="R4" s="51" t="s">
        <v>1</v>
      </c>
      <c r="S4" s="54"/>
      <c r="T4" s="52" t="s">
        <v>2</v>
      </c>
      <c r="U4" s="52" t="s">
        <v>1</v>
      </c>
      <c r="V4" s="51"/>
      <c r="W4" s="51" t="s">
        <v>2</v>
      </c>
      <c r="X4" s="51" t="s">
        <v>1</v>
      </c>
      <c r="Y4" s="52"/>
      <c r="Z4" s="52" t="s">
        <v>2</v>
      </c>
      <c r="AA4" s="52" t="s">
        <v>1</v>
      </c>
      <c r="AB4" s="53"/>
      <c r="AC4" s="51" t="s">
        <v>2</v>
      </c>
      <c r="AD4" s="51" t="s">
        <v>1</v>
      </c>
      <c r="AE4" s="54"/>
      <c r="AF4" s="52" t="s">
        <v>2</v>
      </c>
      <c r="AG4" s="52" t="s">
        <v>1</v>
      </c>
      <c r="AH4" s="53"/>
      <c r="AI4" s="51" t="s">
        <v>2</v>
      </c>
      <c r="AJ4" s="51" t="s">
        <v>1</v>
      </c>
      <c r="AK4" s="54"/>
      <c r="AL4" s="52" t="s">
        <v>2</v>
      </c>
      <c r="AM4" s="52" t="s">
        <v>1</v>
      </c>
      <c r="AN4" s="53"/>
      <c r="AO4" s="51" t="s">
        <v>2</v>
      </c>
      <c r="AP4" s="55" t="s">
        <v>1</v>
      </c>
    </row>
    <row r="5" spans="2:42" ht="20.45" customHeight="1">
      <c r="B5" s="674" t="s">
        <v>41</v>
      </c>
      <c r="C5" s="56" t="s">
        <v>112</v>
      </c>
      <c r="D5" s="338">
        <f t="shared" ref="D5:D18" si="0">SUM(G5,J5,M5,P5,S5,V5,Y5,AB5,AE5,AH5,AK5,AN5)</f>
        <v>62</v>
      </c>
      <c r="E5" s="58"/>
      <c r="F5" s="58"/>
      <c r="G5" s="59">
        <v>11</v>
      </c>
      <c r="H5" s="60"/>
      <c r="I5" s="60"/>
      <c r="J5" s="61">
        <v>15</v>
      </c>
      <c r="K5" s="58"/>
      <c r="L5" s="58"/>
      <c r="M5" s="62">
        <v>8</v>
      </c>
      <c r="N5" s="60"/>
      <c r="O5" s="60"/>
      <c r="P5" s="63">
        <v>6</v>
      </c>
      <c r="Q5" s="58"/>
      <c r="R5" s="58"/>
      <c r="S5" s="64">
        <v>6</v>
      </c>
      <c r="T5" s="60"/>
      <c r="U5" s="60"/>
      <c r="V5" s="65">
        <v>15</v>
      </c>
      <c r="W5" s="58"/>
      <c r="X5" s="58"/>
      <c r="Y5" s="66">
        <v>0</v>
      </c>
      <c r="Z5" s="60"/>
      <c r="AA5" s="60"/>
      <c r="AB5" s="67">
        <v>1</v>
      </c>
      <c r="AC5" s="58"/>
      <c r="AD5" s="58"/>
      <c r="AE5" s="68">
        <v>0</v>
      </c>
      <c r="AF5" s="60"/>
      <c r="AG5" s="60"/>
      <c r="AH5" s="69"/>
      <c r="AI5" s="70"/>
      <c r="AJ5" s="70"/>
      <c r="AK5" s="71"/>
      <c r="AL5" s="72"/>
      <c r="AM5" s="72"/>
      <c r="AN5" s="73"/>
      <c r="AO5" s="70"/>
      <c r="AP5" s="74"/>
    </row>
    <row r="6" spans="2:42" ht="20.45" customHeight="1">
      <c r="B6" s="675"/>
      <c r="C6" s="314" t="s">
        <v>113</v>
      </c>
      <c r="D6" s="339">
        <f t="shared" si="0"/>
        <v>134</v>
      </c>
      <c r="E6" s="58"/>
      <c r="F6" s="58"/>
      <c r="G6" s="59">
        <v>26</v>
      </c>
      <c r="H6" s="60"/>
      <c r="I6" s="60"/>
      <c r="J6" s="76">
        <v>22</v>
      </c>
      <c r="K6" s="58"/>
      <c r="L6" s="58"/>
      <c r="M6" s="77">
        <v>28</v>
      </c>
      <c r="N6" s="60"/>
      <c r="O6" s="60"/>
      <c r="P6" s="63">
        <v>23</v>
      </c>
      <c r="Q6" s="58"/>
      <c r="R6" s="58"/>
      <c r="S6" s="64">
        <v>12</v>
      </c>
      <c r="T6" s="60"/>
      <c r="U6" s="60"/>
      <c r="V6" s="65">
        <v>17</v>
      </c>
      <c r="W6" s="58"/>
      <c r="X6" s="58"/>
      <c r="Y6" s="66">
        <v>1</v>
      </c>
      <c r="Z6" s="60"/>
      <c r="AA6" s="60"/>
      <c r="AB6" s="67">
        <v>1</v>
      </c>
      <c r="AC6" s="58"/>
      <c r="AD6" s="58"/>
      <c r="AE6" s="68">
        <v>4</v>
      </c>
      <c r="AF6" s="60"/>
      <c r="AG6" s="60"/>
      <c r="AH6" s="69"/>
      <c r="AI6" s="78"/>
      <c r="AJ6" s="78"/>
      <c r="AK6" s="71"/>
      <c r="AL6" s="79"/>
      <c r="AM6" s="79"/>
      <c r="AN6" s="73"/>
      <c r="AO6" s="78"/>
      <c r="AP6" s="80"/>
    </row>
    <row r="7" spans="2:42" ht="20.45" customHeight="1">
      <c r="B7" s="675"/>
      <c r="C7" s="314" t="s">
        <v>114</v>
      </c>
      <c r="D7" s="339">
        <f t="shared" si="0"/>
        <v>42</v>
      </c>
      <c r="E7" s="58"/>
      <c r="F7" s="58"/>
      <c r="G7" s="59">
        <v>4</v>
      </c>
      <c r="H7" s="60"/>
      <c r="I7" s="60"/>
      <c r="J7" s="76">
        <v>5</v>
      </c>
      <c r="K7" s="58"/>
      <c r="L7" s="58"/>
      <c r="M7" s="77">
        <v>7</v>
      </c>
      <c r="N7" s="60"/>
      <c r="O7" s="60"/>
      <c r="P7" s="63">
        <v>9</v>
      </c>
      <c r="Q7" s="58"/>
      <c r="R7" s="58"/>
      <c r="S7" s="64">
        <v>6</v>
      </c>
      <c r="T7" s="60"/>
      <c r="U7" s="60"/>
      <c r="V7" s="65">
        <v>7</v>
      </c>
      <c r="W7" s="58"/>
      <c r="X7" s="58"/>
      <c r="Y7" s="66">
        <v>0</v>
      </c>
      <c r="Z7" s="60"/>
      <c r="AA7" s="60"/>
      <c r="AB7" s="67">
        <v>0</v>
      </c>
      <c r="AC7" s="58"/>
      <c r="AD7" s="58"/>
      <c r="AE7" s="68">
        <v>4</v>
      </c>
      <c r="AF7" s="60"/>
      <c r="AG7" s="60"/>
      <c r="AH7" s="69"/>
      <c r="AI7" s="78"/>
      <c r="AJ7" s="78"/>
      <c r="AK7" s="71"/>
      <c r="AL7" s="79"/>
      <c r="AM7" s="79"/>
      <c r="AN7" s="73"/>
      <c r="AO7" s="78"/>
      <c r="AP7" s="80"/>
    </row>
    <row r="8" spans="2:42" ht="20.45" customHeight="1">
      <c r="B8" s="675"/>
      <c r="C8" s="314" t="s">
        <v>115</v>
      </c>
      <c r="D8" s="339">
        <f t="shared" si="0"/>
        <v>1</v>
      </c>
      <c r="E8" s="58"/>
      <c r="F8" s="58"/>
      <c r="G8" s="59">
        <v>0</v>
      </c>
      <c r="H8" s="60"/>
      <c r="I8" s="60"/>
      <c r="J8" s="76">
        <v>0</v>
      </c>
      <c r="K8" s="58"/>
      <c r="L8" s="58"/>
      <c r="M8" s="77">
        <v>0</v>
      </c>
      <c r="N8" s="60"/>
      <c r="O8" s="60"/>
      <c r="P8" s="63">
        <v>0</v>
      </c>
      <c r="Q8" s="58"/>
      <c r="R8" s="58"/>
      <c r="S8" s="64">
        <v>0</v>
      </c>
      <c r="T8" s="60"/>
      <c r="U8" s="60"/>
      <c r="V8" s="65">
        <v>0</v>
      </c>
      <c r="W8" s="58"/>
      <c r="X8" s="58"/>
      <c r="Y8" s="66">
        <v>1</v>
      </c>
      <c r="Z8" s="60"/>
      <c r="AA8" s="60"/>
      <c r="AB8" s="67">
        <v>0</v>
      </c>
      <c r="AC8" s="58"/>
      <c r="AD8" s="58"/>
      <c r="AE8" s="68">
        <v>0</v>
      </c>
      <c r="AF8" s="60"/>
      <c r="AG8" s="60"/>
      <c r="AH8" s="69"/>
      <c r="AI8" s="78"/>
      <c r="AJ8" s="78"/>
      <c r="AK8" s="71"/>
      <c r="AL8" s="79"/>
      <c r="AM8" s="79"/>
      <c r="AN8" s="73"/>
      <c r="AO8" s="78"/>
      <c r="AP8" s="80"/>
    </row>
    <row r="9" spans="2:42" ht="20.45" customHeight="1">
      <c r="B9" s="675"/>
      <c r="C9" s="314" t="s">
        <v>116</v>
      </c>
      <c r="D9" s="339">
        <f t="shared" si="0"/>
        <v>5</v>
      </c>
      <c r="E9" s="58"/>
      <c r="F9" s="58"/>
      <c r="G9" s="59">
        <v>0</v>
      </c>
      <c r="H9" s="60"/>
      <c r="I9" s="60"/>
      <c r="J9" s="76">
        <v>0</v>
      </c>
      <c r="K9" s="58"/>
      <c r="L9" s="58"/>
      <c r="M9" s="77">
        <v>1</v>
      </c>
      <c r="N9" s="60"/>
      <c r="O9" s="60"/>
      <c r="P9" s="63">
        <v>1</v>
      </c>
      <c r="Q9" s="58"/>
      <c r="R9" s="58"/>
      <c r="S9" s="64">
        <v>1</v>
      </c>
      <c r="T9" s="60"/>
      <c r="U9" s="60"/>
      <c r="V9" s="65">
        <v>0</v>
      </c>
      <c r="W9" s="58"/>
      <c r="X9" s="58"/>
      <c r="Y9" s="66">
        <v>0</v>
      </c>
      <c r="Z9" s="60"/>
      <c r="AA9" s="60"/>
      <c r="AB9" s="67">
        <v>0</v>
      </c>
      <c r="AC9" s="58"/>
      <c r="AD9" s="58"/>
      <c r="AE9" s="68">
        <v>2</v>
      </c>
      <c r="AF9" s="60"/>
      <c r="AG9" s="60"/>
      <c r="AH9" s="69"/>
      <c r="AI9" s="78"/>
      <c r="AJ9" s="78"/>
      <c r="AK9" s="71"/>
      <c r="AL9" s="79"/>
      <c r="AM9" s="79"/>
      <c r="AN9" s="73"/>
      <c r="AO9" s="78"/>
      <c r="AP9" s="80"/>
    </row>
    <row r="10" spans="2:42" ht="20.45" customHeight="1">
      <c r="B10" s="675"/>
      <c r="C10" s="314" t="s">
        <v>117</v>
      </c>
      <c r="D10" s="339">
        <f t="shared" si="0"/>
        <v>21</v>
      </c>
      <c r="E10" s="58"/>
      <c r="F10" s="58"/>
      <c r="G10" s="59">
        <v>3</v>
      </c>
      <c r="H10" s="60"/>
      <c r="I10" s="60"/>
      <c r="J10" s="76">
        <v>6</v>
      </c>
      <c r="K10" s="58"/>
      <c r="L10" s="58"/>
      <c r="M10" s="77">
        <v>2</v>
      </c>
      <c r="N10" s="60"/>
      <c r="O10" s="60"/>
      <c r="P10" s="63">
        <v>4</v>
      </c>
      <c r="Q10" s="58"/>
      <c r="R10" s="58"/>
      <c r="S10" s="64">
        <v>1</v>
      </c>
      <c r="T10" s="60"/>
      <c r="U10" s="60"/>
      <c r="V10" s="65">
        <v>2</v>
      </c>
      <c r="W10" s="58"/>
      <c r="X10" s="58"/>
      <c r="Y10" s="66">
        <v>0</v>
      </c>
      <c r="Z10" s="60"/>
      <c r="AA10" s="60"/>
      <c r="AB10" s="67">
        <v>3</v>
      </c>
      <c r="AC10" s="58"/>
      <c r="AD10" s="58"/>
      <c r="AE10" s="68">
        <v>0</v>
      </c>
      <c r="AF10" s="60"/>
      <c r="AG10" s="60"/>
      <c r="AH10" s="69"/>
      <c r="AI10" s="78"/>
      <c r="AJ10" s="78"/>
      <c r="AK10" s="71"/>
      <c r="AL10" s="79"/>
      <c r="AM10" s="79"/>
      <c r="AN10" s="73"/>
      <c r="AO10" s="78"/>
      <c r="AP10" s="80"/>
    </row>
    <row r="11" spans="2:42" ht="20.45" customHeight="1">
      <c r="B11" s="675"/>
      <c r="C11" s="314" t="s">
        <v>118</v>
      </c>
      <c r="D11" s="339">
        <f t="shared" si="0"/>
        <v>1</v>
      </c>
      <c r="E11" s="58"/>
      <c r="F11" s="58"/>
      <c r="G11" s="59">
        <v>0</v>
      </c>
      <c r="H11" s="60"/>
      <c r="I11" s="60"/>
      <c r="J11" s="76">
        <v>0</v>
      </c>
      <c r="K11" s="58"/>
      <c r="L11" s="58"/>
      <c r="M11" s="77">
        <v>0</v>
      </c>
      <c r="N11" s="60"/>
      <c r="O11" s="60"/>
      <c r="P11" s="63">
        <v>1</v>
      </c>
      <c r="Q11" s="58"/>
      <c r="R11" s="58"/>
      <c r="S11" s="64">
        <v>0</v>
      </c>
      <c r="T11" s="60"/>
      <c r="U11" s="60"/>
      <c r="V11" s="65">
        <v>0</v>
      </c>
      <c r="W11" s="58"/>
      <c r="X11" s="58"/>
      <c r="Y11" s="66">
        <v>0</v>
      </c>
      <c r="Z11" s="60"/>
      <c r="AA11" s="60"/>
      <c r="AB11" s="67">
        <v>0</v>
      </c>
      <c r="AC11" s="58"/>
      <c r="AD11" s="58"/>
      <c r="AE11" s="68">
        <v>0</v>
      </c>
      <c r="AF11" s="60"/>
      <c r="AG11" s="60"/>
      <c r="AH11" s="69"/>
      <c r="AI11" s="78"/>
      <c r="AJ11" s="78"/>
      <c r="AK11" s="71"/>
      <c r="AL11" s="79"/>
      <c r="AM11" s="79"/>
      <c r="AN11" s="73"/>
      <c r="AO11" s="78"/>
      <c r="AP11" s="80"/>
    </row>
    <row r="12" spans="2:42" ht="20.45" customHeight="1">
      <c r="B12" s="675"/>
      <c r="C12" s="314" t="s">
        <v>119</v>
      </c>
      <c r="D12" s="339">
        <f t="shared" si="0"/>
        <v>1</v>
      </c>
      <c r="E12" s="58"/>
      <c r="F12" s="58"/>
      <c r="G12" s="59">
        <v>0</v>
      </c>
      <c r="H12" s="60"/>
      <c r="I12" s="60"/>
      <c r="J12" s="76">
        <v>1</v>
      </c>
      <c r="K12" s="58"/>
      <c r="L12" s="58"/>
      <c r="M12" s="77">
        <v>0</v>
      </c>
      <c r="N12" s="60"/>
      <c r="O12" s="60"/>
      <c r="P12" s="63">
        <v>0</v>
      </c>
      <c r="Q12" s="58"/>
      <c r="R12" s="58"/>
      <c r="S12" s="64">
        <v>0</v>
      </c>
      <c r="T12" s="60"/>
      <c r="U12" s="60"/>
      <c r="V12" s="65">
        <v>0</v>
      </c>
      <c r="W12" s="58"/>
      <c r="X12" s="58"/>
      <c r="Y12" s="66">
        <v>0</v>
      </c>
      <c r="Z12" s="60"/>
      <c r="AA12" s="60"/>
      <c r="AB12" s="67">
        <v>0</v>
      </c>
      <c r="AC12" s="58"/>
      <c r="AD12" s="58"/>
      <c r="AE12" s="68">
        <v>0</v>
      </c>
      <c r="AF12" s="60"/>
      <c r="AG12" s="60"/>
      <c r="AH12" s="69"/>
      <c r="AI12" s="78"/>
      <c r="AJ12" s="78"/>
      <c r="AK12" s="71"/>
      <c r="AL12" s="79"/>
      <c r="AM12" s="79"/>
      <c r="AN12" s="73"/>
      <c r="AO12" s="78"/>
      <c r="AP12" s="80"/>
    </row>
    <row r="13" spans="2:42" ht="20.45" customHeight="1">
      <c r="B13" s="675"/>
      <c r="C13" s="81" t="s">
        <v>97</v>
      </c>
      <c r="D13" s="339">
        <f t="shared" si="0"/>
        <v>0</v>
      </c>
      <c r="E13" s="82"/>
      <c r="F13" s="82"/>
      <c r="G13" s="59">
        <v>0</v>
      </c>
      <c r="H13" s="83"/>
      <c r="I13" s="83"/>
      <c r="J13" s="76">
        <v>0</v>
      </c>
      <c r="K13" s="82"/>
      <c r="L13" s="82"/>
      <c r="M13" s="77">
        <v>0</v>
      </c>
      <c r="N13" s="83"/>
      <c r="O13" s="83"/>
      <c r="P13" s="63">
        <v>0</v>
      </c>
      <c r="Q13" s="82"/>
      <c r="R13" s="82"/>
      <c r="S13" s="64">
        <v>0</v>
      </c>
      <c r="T13" s="83"/>
      <c r="U13" s="83"/>
      <c r="V13" s="65">
        <v>0</v>
      </c>
      <c r="W13" s="82"/>
      <c r="X13" s="82"/>
      <c r="Y13" s="66">
        <v>0</v>
      </c>
      <c r="Z13" s="83"/>
      <c r="AA13" s="83"/>
      <c r="AB13" s="67">
        <v>0</v>
      </c>
      <c r="AC13" s="82"/>
      <c r="AD13" s="82"/>
      <c r="AE13" s="68">
        <v>0</v>
      </c>
      <c r="AF13" s="83"/>
      <c r="AG13" s="83"/>
      <c r="AH13" s="69"/>
      <c r="AI13" s="84"/>
      <c r="AJ13" s="84"/>
      <c r="AK13" s="71"/>
      <c r="AL13" s="85"/>
      <c r="AM13" s="85"/>
      <c r="AN13" s="73"/>
      <c r="AO13" s="84"/>
      <c r="AP13" s="86"/>
    </row>
    <row r="14" spans="2:42" ht="20.45" customHeight="1">
      <c r="B14" s="675"/>
      <c r="C14" s="81" t="s">
        <v>307</v>
      </c>
      <c r="D14" s="338">
        <f t="shared" si="0"/>
        <v>0</v>
      </c>
      <c r="E14" s="82"/>
      <c r="F14" s="82"/>
      <c r="G14" s="59">
        <v>0</v>
      </c>
      <c r="H14" s="83"/>
      <c r="I14" s="83"/>
      <c r="J14" s="61">
        <v>0</v>
      </c>
      <c r="K14" s="82"/>
      <c r="L14" s="82"/>
      <c r="M14" s="62">
        <v>0</v>
      </c>
      <c r="N14" s="83"/>
      <c r="O14" s="83"/>
      <c r="P14" s="88">
        <v>0</v>
      </c>
      <c r="Q14" s="82"/>
      <c r="R14" s="82"/>
      <c r="S14" s="89">
        <v>0</v>
      </c>
      <c r="T14" s="83"/>
      <c r="U14" s="83"/>
      <c r="V14" s="65">
        <v>0</v>
      </c>
      <c r="W14" s="82"/>
      <c r="X14" s="82"/>
      <c r="Y14" s="66">
        <v>0</v>
      </c>
      <c r="Z14" s="83"/>
      <c r="AA14" s="83"/>
      <c r="AB14" s="67">
        <v>0</v>
      </c>
      <c r="AC14" s="82"/>
      <c r="AD14" s="82"/>
      <c r="AE14" s="68">
        <v>0</v>
      </c>
      <c r="AF14" s="83"/>
      <c r="AG14" s="83"/>
      <c r="AH14" s="94"/>
      <c r="AI14" s="84"/>
      <c r="AJ14" s="84"/>
      <c r="AK14" s="71"/>
      <c r="AL14" s="85"/>
      <c r="AM14" s="85"/>
      <c r="AN14" s="73"/>
      <c r="AO14" s="84"/>
      <c r="AP14" s="86"/>
    </row>
    <row r="15" spans="2:42" ht="20.45" customHeight="1" thickBot="1">
      <c r="B15" s="675"/>
      <c r="C15" s="81" t="s">
        <v>120</v>
      </c>
      <c r="D15" s="338">
        <f t="shared" si="0"/>
        <v>56</v>
      </c>
      <c r="E15" s="82"/>
      <c r="F15" s="82"/>
      <c r="G15" s="87">
        <v>13</v>
      </c>
      <c r="H15" s="83"/>
      <c r="I15" s="83"/>
      <c r="J15" s="61">
        <v>12</v>
      </c>
      <c r="K15" s="82"/>
      <c r="L15" s="82"/>
      <c r="M15" s="62">
        <v>5</v>
      </c>
      <c r="N15" s="83"/>
      <c r="O15" s="83"/>
      <c r="P15" s="88">
        <v>5</v>
      </c>
      <c r="Q15" s="82"/>
      <c r="R15" s="82"/>
      <c r="S15" s="89">
        <v>6</v>
      </c>
      <c r="T15" s="83"/>
      <c r="U15" s="83"/>
      <c r="V15" s="90">
        <v>8</v>
      </c>
      <c r="W15" s="82"/>
      <c r="X15" s="82"/>
      <c r="Y15" s="66">
        <v>0</v>
      </c>
      <c r="Z15" s="83"/>
      <c r="AA15" s="83"/>
      <c r="AB15" s="92">
        <v>6</v>
      </c>
      <c r="AC15" s="82"/>
      <c r="AD15" s="82"/>
      <c r="AE15" s="93">
        <v>1</v>
      </c>
      <c r="AF15" s="83"/>
      <c r="AG15" s="83"/>
      <c r="AH15" s="94"/>
      <c r="AI15" s="84"/>
      <c r="AJ15" s="84"/>
      <c r="AK15" s="95"/>
      <c r="AL15" s="85"/>
      <c r="AM15" s="85"/>
      <c r="AN15" s="96"/>
      <c r="AO15" s="84"/>
      <c r="AP15" s="86"/>
    </row>
    <row r="16" spans="2:42" ht="20.45" customHeight="1" thickTop="1">
      <c r="B16" s="670" t="s">
        <v>121</v>
      </c>
      <c r="C16" s="671"/>
      <c r="D16" s="316">
        <f t="shared" si="0"/>
        <v>323</v>
      </c>
      <c r="E16" s="97"/>
      <c r="F16" s="97"/>
      <c r="G16" s="98">
        <f>SUM(G5:G15)</f>
        <v>57</v>
      </c>
      <c r="H16" s="99"/>
      <c r="I16" s="99"/>
      <c r="J16" s="100">
        <f>SUM(J5:J15)</f>
        <v>61</v>
      </c>
      <c r="K16" s="97"/>
      <c r="L16" s="97"/>
      <c r="M16" s="98">
        <f>SUM(M5:M15)</f>
        <v>51</v>
      </c>
      <c r="N16" s="99"/>
      <c r="O16" s="99"/>
      <c r="P16" s="100">
        <f>SUM(P5:P15)</f>
        <v>49</v>
      </c>
      <c r="Q16" s="97"/>
      <c r="R16" s="97"/>
      <c r="S16" s="98">
        <f>SUM(S5:S15)</f>
        <v>32</v>
      </c>
      <c r="T16" s="99"/>
      <c r="U16" s="99"/>
      <c r="V16" s="100">
        <f>SUM(V5:V15)</f>
        <v>49</v>
      </c>
      <c r="W16" s="97"/>
      <c r="X16" s="97"/>
      <c r="Y16" s="98">
        <f>SUM(Y5:Y15)</f>
        <v>2</v>
      </c>
      <c r="Z16" s="99"/>
      <c r="AA16" s="99"/>
      <c r="AB16" s="100">
        <f>SUM(AB5:AB15)</f>
        <v>11</v>
      </c>
      <c r="AC16" s="97"/>
      <c r="AD16" s="97"/>
      <c r="AE16" s="98">
        <f>SUM(AE5:AE15)</f>
        <v>11</v>
      </c>
      <c r="AF16" s="99"/>
      <c r="AG16" s="99"/>
      <c r="AH16" s="100">
        <f>SUM(AH5:AH15)</f>
        <v>0</v>
      </c>
      <c r="AI16" s="101"/>
      <c r="AJ16" s="101"/>
      <c r="AK16" s="98">
        <f>SUM(AK5:AK15)</f>
        <v>0</v>
      </c>
      <c r="AL16" s="102"/>
      <c r="AM16" s="102"/>
      <c r="AN16" s="100">
        <f>SUM(AN5:AN15)</f>
        <v>0</v>
      </c>
      <c r="AO16" s="101"/>
      <c r="AP16" s="103"/>
    </row>
    <row r="17" spans="2:42" ht="20.45" customHeight="1">
      <c r="B17" s="672" t="s">
        <v>122</v>
      </c>
      <c r="C17" s="673"/>
      <c r="D17" s="57">
        <f t="shared" si="0"/>
        <v>353</v>
      </c>
      <c r="E17" s="104" t="s">
        <v>96</v>
      </c>
      <c r="F17" s="104" t="s">
        <v>96</v>
      </c>
      <c r="G17" s="105">
        <v>54</v>
      </c>
      <c r="H17" s="106" t="s">
        <v>96</v>
      </c>
      <c r="I17" s="106" t="s">
        <v>96</v>
      </c>
      <c r="J17" s="107">
        <v>65</v>
      </c>
      <c r="K17" s="104" t="s">
        <v>96</v>
      </c>
      <c r="L17" s="104" t="s">
        <v>96</v>
      </c>
      <c r="M17" s="108">
        <v>68</v>
      </c>
      <c r="N17" s="106" t="s">
        <v>96</v>
      </c>
      <c r="O17" s="106" t="s">
        <v>96</v>
      </c>
      <c r="P17" s="109">
        <v>33</v>
      </c>
      <c r="Q17" s="104" t="s">
        <v>96</v>
      </c>
      <c r="R17" s="104" t="s">
        <v>96</v>
      </c>
      <c r="S17" s="110">
        <v>40</v>
      </c>
      <c r="T17" s="106" t="s">
        <v>96</v>
      </c>
      <c r="U17" s="106" t="s">
        <v>96</v>
      </c>
      <c r="V17" s="111">
        <v>58</v>
      </c>
      <c r="W17" s="104" t="s">
        <v>96</v>
      </c>
      <c r="X17" s="104" t="s">
        <v>96</v>
      </c>
      <c r="Y17" s="112">
        <v>8</v>
      </c>
      <c r="Z17" s="106" t="s">
        <v>96</v>
      </c>
      <c r="AA17" s="106" t="s">
        <v>96</v>
      </c>
      <c r="AB17" s="113">
        <v>12</v>
      </c>
      <c r="AC17" s="104" t="s">
        <v>96</v>
      </c>
      <c r="AD17" s="104" t="s">
        <v>96</v>
      </c>
      <c r="AE17" s="114">
        <v>15</v>
      </c>
      <c r="AF17" s="106" t="s">
        <v>96</v>
      </c>
      <c r="AG17" s="106" t="s">
        <v>96</v>
      </c>
      <c r="AH17" s="115" t="s">
        <v>96</v>
      </c>
      <c r="AI17" s="115" t="s">
        <v>96</v>
      </c>
      <c r="AJ17" s="115" t="s">
        <v>96</v>
      </c>
      <c r="AK17" s="116" t="s">
        <v>96</v>
      </c>
      <c r="AL17" s="116" t="s">
        <v>96</v>
      </c>
      <c r="AM17" s="116" t="s">
        <v>96</v>
      </c>
      <c r="AN17" s="115" t="s">
        <v>96</v>
      </c>
      <c r="AO17" s="115" t="s">
        <v>96</v>
      </c>
      <c r="AP17" s="117" t="s">
        <v>96</v>
      </c>
    </row>
    <row r="18" spans="2:42" ht="20.45" customHeight="1">
      <c r="B18" s="672" t="s">
        <v>123</v>
      </c>
      <c r="C18" s="673"/>
      <c r="D18" s="57">
        <f t="shared" si="0"/>
        <v>433</v>
      </c>
      <c r="E18" s="104" t="s">
        <v>96</v>
      </c>
      <c r="F18" s="104" t="s">
        <v>96</v>
      </c>
      <c r="G18" s="118">
        <v>64</v>
      </c>
      <c r="H18" s="106" t="s">
        <v>96</v>
      </c>
      <c r="I18" s="106" t="s">
        <v>96</v>
      </c>
      <c r="J18" s="119">
        <v>69</v>
      </c>
      <c r="K18" s="104" t="s">
        <v>96</v>
      </c>
      <c r="L18" s="104" t="s">
        <v>96</v>
      </c>
      <c r="M18" s="120">
        <v>72</v>
      </c>
      <c r="N18" s="106" t="s">
        <v>96</v>
      </c>
      <c r="O18" s="106" t="s">
        <v>96</v>
      </c>
      <c r="P18" s="121">
        <v>62</v>
      </c>
      <c r="Q18" s="104" t="s">
        <v>96</v>
      </c>
      <c r="R18" s="104" t="s">
        <v>96</v>
      </c>
      <c r="S18" s="122">
        <v>56</v>
      </c>
      <c r="T18" s="106" t="s">
        <v>96</v>
      </c>
      <c r="U18" s="106" t="s">
        <v>96</v>
      </c>
      <c r="V18" s="123">
        <v>57</v>
      </c>
      <c r="W18" s="104" t="s">
        <v>96</v>
      </c>
      <c r="X18" s="104" t="s">
        <v>96</v>
      </c>
      <c r="Y18" s="124">
        <v>8</v>
      </c>
      <c r="Z18" s="106" t="s">
        <v>96</v>
      </c>
      <c r="AA18" s="106" t="s">
        <v>96</v>
      </c>
      <c r="AB18" s="125">
        <v>12</v>
      </c>
      <c r="AC18" s="104" t="s">
        <v>96</v>
      </c>
      <c r="AD18" s="104" t="s">
        <v>96</v>
      </c>
      <c r="AE18" s="126">
        <v>11</v>
      </c>
      <c r="AF18" s="106" t="s">
        <v>96</v>
      </c>
      <c r="AG18" s="106" t="s">
        <v>96</v>
      </c>
      <c r="AH18" s="127">
        <v>10</v>
      </c>
      <c r="AI18" s="78" t="s">
        <v>96</v>
      </c>
      <c r="AJ18" s="78" t="s">
        <v>96</v>
      </c>
      <c r="AK18" s="128">
        <v>2</v>
      </c>
      <c r="AL18" s="79" t="s">
        <v>96</v>
      </c>
      <c r="AM18" s="79" t="s">
        <v>96</v>
      </c>
      <c r="AN18" s="129">
        <v>10</v>
      </c>
      <c r="AO18" s="78" t="s">
        <v>96</v>
      </c>
      <c r="AP18" s="80" t="s">
        <v>96</v>
      </c>
    </row>
    <row r="19" spans="2:42" ht="20.45" customHeight="1">
      <c r="B19" s="672" t="s">
        <v>124</v>
      </c>
      <c r="C19" s="673"/>
      <c r="D19" s="130">
        <v>29.59</v>
      </c>
      <c r="E19" s="131"/>
      <c r="F19" s="131"/>
      <c r="G19" s="132">
        <v>35.14</v>
      </c>
      <c r="H19" s="133"/>
      <c r="I19" s="133"/>
      <c r="J19" s="134">
        <v>23.44</v>
      </c>
      <c r="K19" s="131"/>
      <c r="L19" s="131"/>
      <c r="M19" s="132">
        <v>21.9</v>
      </c>
      <c r="N19" s="133"/>
      <c r="O19" s="133"/>
      <c r="P19" s="134">
        <v>31.63</v>
      </c>
      <c r="Q19" s="131"/>
      <c r="R19" s="131"/>
      <c r="S19" s="132">
        <v>30.88</v>
      </c>
      <c r="T19" s="133"/>
      <c r="U19" s="133"/>
      <c r="V19" s="134">
        <v>37.43</v>
      </c>
      <c r="W19" s="131"/>
      <c r="X19" s="131"/>
      <c r="Y19" s="132">
        <v>22.5</v>
      </c>
      <c r="Z19" s="133"/>
      <c r="AA19" s="133"/>
      <c r="AB19" s="134">
        <v>10</v>
      </c>
      <c r="AC19" s="131"/>
      <c r="AD19" s="131"/>
      <c r="AE19" s="132">
        <v>43.64</v>
      </c>
      <c r="AF19" s="133"/>
      <c r="AG19" s="133"/>
      <c r="AH19" s="134"/>
      <c r="AI19" s="78"/>
      <c r="AJ19" s="78"/>
      <c r="AK19" s="135"/>
      <c r="AL19" s="79"/>
      <c r="AM19" s="79"/>
      <c r="AN19" s="136"/>
      <c r="AO19" s="78"/>
      <c r="AP19" s="80"/>
    </row>
    <row r="20" spans="2:42" ht="20.45" customHeight="1">
      <c r="B20" s="672" t="s">
        <v>125</v>
      </c>
      <c r="C20" s="673"/>
      <c r="D20" s="137">
        <f>D16/D17</f>
        <v>0.91501416430594906</v>
      </c>
      <c r="E20" s="137"/>
      <c r="F20" s="137"/>
      <c r="G20" s="132">
        <f t="shared" ref="G20:AE20" si="1">G16/G17</f>
        <v>1.0555555555555556</v>
      </c>
      <c r="H20" s="133"/>
      <c r="I20" s="133"/>
      <c r="J20" s="137">
        <f t="shared" si="1"/>
        <v>0.93846153846153846</v>
      </c>
      <c r="K20" s="137"/>
      <c r="L20" s="137"/>
      <c r="M20" s="132">
        <f t="shared" si="1"/>
        <v>0.75</v>
      </c>
      <c r="N20" s="133"/>
      <c r="O20" s="133"/>
      <c r="P20" s="137">
        <f t="shared" si="1"/>
        <v>1.4848484848484849</v>
      </c>
      <c r="Q20" s="137"/>
      <c r="R20" s="137"/>
      <c r="S20" s="132">
        <f t="shared" si="1"/>
        <v>0.8</v>
      </c>
      <c r="T20" s="133"/>
      <c r="U20" s="133"/>
      <c r="V20" s="137">
        <f t="shared" si="1"/>
        <v>0.84482758620689657</v>
      </c>
      <c r="W20" s="137"/>
      <c r="X20" s="137"/>
      <c r="Y20" s="132">
        <f t="shared" si="1"/>
        <v>0.25</v>
      </c>
      <c r="Z20" s="133"/>
      <c r="AA20" s="133"/>
      <c r="AB20" s="137">
        <f t="shared" si="1"/>
        <v>0.91666666666666663</v>
      </c>
      <c r="AC20" s="137"/>
      <c r="AD20" s="137"/>
      <c r="AE20" s="132">
        <f t="shared" si="1"/>
        <v>0.73333333333333328</v>
      </c>
      <c r="AF20" s="133"/>
      <c r="AG20" s="133"/>
      <c r="AH20" s="137"/>
      <c r="AI20" s="137"/>
      <c r="AJ20" s="137"/>
      <c r="AK20" s="135"/>
      <c r="AL20" s="79"/>
      <c r="AM20" s="79"/>
      <c r="AN20" s="137"/>
      <c r="AO20" s="137"/>
      <c r="AP20" s="137"/>
    </row>
    <row r="21" spans="2:42" ht="20.45" customHeight="1">
      <c r="B21" s="672" t="s">
        <v>126</v>
      </c>
      <c r="C21" s="673"/>
      <c r="D21" s="137">
        <f>D16/D18</f>
        <v>0.74595842956120095</v>
      </c>
      <c r="E21" s="137"/>
      <c r="F21" s="137"/>
      <c r="G21" s="132">
        <f t="shared" ref="G21:AN21" si="2">G16/G18</f>
        <v>0.890625</v>
      </c>
      <c r="H21" s="133"/>
      <c r="I21" s="133"/>
      <c r="J21" s="137">
        <f t="shared" si="2"/>
        <v>0.88405797101449279</v>
      </c>
      <c r="K21" s="137"/>
      <c r="L21" s="137"/>
      <c r="M21" s="132">
        <f t="shared" si="2"/>
        <v>0.70833333333333337</v>
      </c>
      <c r="N21" s="133"/>
      <c r="O21" s="133"/>
      <c r="P21" s="137">
        <f t="shared" si="2"/>
        <v>0.79032258064516125</v>
      </c>
      <c r="Q21" s="137"/>
      <c r="R21" s="137"/>
      <c r="S21" s="132">
        <f t="shared" si="2"/>
        <v>0.5714285714285714</v>
      </c>
      <c r="T21" s="133"/>
      <c r="U21" s="133"/>
      <c r="V21" s="137">
        <f t="shared" si="2"/>
        <v>0.85964912280701755</v>
      </c>
      <c r="W21" s="137"/>
      <c r="X21" s="137"/>
      <c r="Y21" s="132">
        <f t="shared" si="2"/>
        <v>0.25</v>
      </c>
      <c r="Z21" s="133"/>
      <c r="AA21" s="133"/>
      <c r="AB21" s="137">
        <f t="shared" si="2"/>
        <v>0.91666666666666663</v>
      </c>
      <c r="AC21" s="137"/>
      <c r="AD21" s="137"/>
      <c r="AE21" s="132">
        <f t="shared" si="2"/>
        <v>1</v>
      </c>
      <c r="AF21" s="133"/>
      <c r="AG21" s="133"/>
      <c r="AH21" s="137">
        <f t="shared" si="2"/>
        <v>0</v>
      </c>
      <c r="AI21" s="137"/>
      <c r="AJ21" s="137"/>
      <c r="AK21" s="135">
        <f t="shared" si="2"/>
        <v>0</v>
      </c>
      <c r="AL21" s="79"/>
      <c r="AM21" s="79"/>
      <c r="AN21" s="137">
        <f t="shared" si="2"/>
        <v>0</v>
      </c>
      <c r="AO21" s="137"/>
      <c r="AP21" s="137"/>
    </row>
    <row r="22" spans="2:42" ht="21" customHeight="1" thickBot="1">
      <c r="B22" s="668" t="s">
        <v>127</v>
      </c>
      <c r="C22" s="669"/>
      <c r="D22" s="139">
        <f>SUM(G22,J22,M22,P22,S22,V22,Y22,AB22,AE22,AH22,AK22,AN22)</f>
        <v>311</v>
      </c>
      <c r="E22" s="140"/>
      <c r="F22" s="140"/>
      <c r="G22" s="141">
        <v>57</v>
      </c>
      <c r="H22" s="142"/>
      <c r="I22" s="142"/>
      <c r="J22" s="143">
        <v>64</v>
      </c>
      <c r="K22" s="140"/>
      <c r="L22" s="140"/>
      <c r="M22" s="141">
        <v>50</v>
      </c>
      <c r="N22" s="142"/>
      <c r="O22" s="142"/>
      <c r="P22" s="143">
        <v>46</v>
      </c>
      <c r="Q22" s="140"/>
      <c r="R22" s="140"/>
      <c r="S22" s="141">
        <v>29</v>
      </c>
      <c r="T22" s="142"/>
      <c r="U22" s="142"/>
      <c r="V22" s="143">
        <v>41</v>
      </c>
      <c r="W22" s="140"/>
      <c r="X22" s="140"/>
      <c r="Y22" s="141">
        <v>2</v>
      </c>
      <c r="Z22" s="142"/>
      <c r="AA22" s="142"/>
      <c r="AB22" s="143">
        <v>12</v>
      </c>
      <c r="AC22" s="140"/>
      <c r="AD22" s="140"/>
      <c r="AE22" s="141">
        <v>10</v>
      </c>
      <c r="AF22" s="142"/>
      <c r="AG22" s="142"/>
      <c r="AH22" s="143"/>
      <c r="AI22" s="144"/>
      <c r="AJ22" s="144"/>
      <c r="AK22" s="141"/>
      <c r="AL22" s="145"/>
      <c r="AM22" s="145"/>
      <c r="AN22" s="143"/>
      <c r="AO22" s="144"/>
      <c r="AP22" s="146"/>
    </row>
    <row r="23" spans="2:42" ht="14.25" thickTop="1">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row>
    <row r="24" spans="2:42">
      <c r="C24" s="9"/>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row>
    <row r="25" spans="2:42">
      <c r="C25" s="9"/>
      <c r="D25" s="25"/>
      <c r="E25" s="25"/>
      <c r="F25" s="25"/>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row>
  </sheetData>
  <mergeCells count="23">
    <mergeCell ref="B5:B15"/>
    <mergeCell ref="B1:AP1"/>
    <mergeCell ref="B3:C4"/>
    <mergeCell ref="D3:F3"/>
    <mergeCell ref="G3:I3"/>
    <mergeCell ref="J3:L3"/>
    <mergeCell ref="M3:O3"/>
    <mergeCell ref="P3:R3"/>
    <mergeCell ref="S3:U3"/>
    <mergeCell ref="V3:X3"/>
    <mergeCell ref="Y3:AA3"/>
    <mergeCell ref="AB3:AD3"/>
    <mergeCell ref="AE3:AG3"/>
    <mergeCell ref="AH3:AJ3"/>
    <mergeCell ref="AK3:AM3"/>
    <mergeCell ref="AN3:AP3"/>
    <mergeCell ref="B22:C22"/>
    <mergeCell ref="B16:C16"/>
    <mergeCell ref="B17:C17"/>
    <mergeCell ref="B18:C18"/>
    <mergeCell ref="B19:C19"/>
    <mergeCell ref="B20:C20"/>
    <mergeCell ref="B21:C21"/>
  </mergeCells>
  <phoneticPr fontId="41" type="noConversion"/>
  <pageMargins left="0.7" right="0.7"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sheetPr enableFormatConditionsCalculation="0">
    <tabColor indexed="23"/>
  </sheetPr>
  <dimension ref="A1:F17"/>
  <sheetViews>
    <sheetView workbookViewId="0">
      <selection activeCell="G13" sqref="G13"/>
    </sheetView>
  </sheetViews>
  <sheetFormatPr defaultRowHeight="13.5"/>
  <cols>
    <col min="1" max="1" width="13.375" customWidth="1"/>
    <col min="2" max="2" width="14.5" customWidth="1"/>
  </cols>
  <sheetData>
    <row r="1" spans="1:6">
      <c r="A1" s="686" t="s">
        <v>91</v>
      </c>
      <c r="B1" s="686"/>
      <c r="C1" s="686"/>
      <c r="D1" s="40"/>
      <c r="E1" s="40"/>
      <c r="F1" s="40"/>
    </row>
    <row r="2" spans="1:6" ht="15.75" customHeight="1">
      <c r="A2" s="1" t="s">
        <v>6</v>
      </c>
      <c r="B2" s="7">
        <v>6424664.0199999996</v>
      </c>
      <c r="C2" s="7">
        <v>15295</v>
      </c>
      <c r="D2" s="38"/>
      <c r="E2" s="39"/>
      <c r="F2" s="39"/>
    </row>
    <row r="3" spans="1:6" ht="15.75" customHeight="1">
      <c r="A3" s="1" t="s">
        <v>7</v>
      </c>
      <c r="B3" s="7">
        <v>723988.12</v>
      </c>
      <c r="C3" s="7">
        <v>2029</v>
      </c>
      <c r="D3" s="38"/>
      <c r="E3" s="39"/>
      <c r="F3" s="39"/>
    </row>
    <row r="4" spans="1:6" ht="15.75" customHeight="1">
      <c r="A4" s="1" t="s">
        <v>8</v>
      </c>
      <c r="B4" s="7">
        <v>386237.76</v>
      </c>
      <c r="C4" s="7">
        <v>663</v>
      </c>
      <c r="D4" s="38"/>
      <c r="E4" s="39"/>
      <c r="F4" s="39"/>
    </row>
    <row r="5" spans="1:6" ht="15.75" customHeight="1">
      <c r="A5" s="1" t="s">
        <v>10</v>
      </c>
      <c r="B5" s="7">
        <v>254069.18</v>
      </c>
      <c r="C5" s="7">
        <v>436</v>
      </c>
      <c r="D5" s="38"/>
      <c r="E5" s="39"/>
      <c r="F5" s="39"/>
    </row>
    <row r="6" spans="1:6" ht="15.75" customHeight="1">
      <c r="A6" s="36" t="s">
        <v>92</v>
      </c>
      <c r="B6" s="41">
        <v>241509.41</v>
      </c>
      <c r="C6" s="41">
        <v>203</v>
      </c>
      <c r="E6" s="9"/>
    </row>
    <row r="7" spans="1:6" ht="15.75" customHeight="1">
      <c r="A7" s="36" t="s">
        <v>93</v>
      </c>
      <c r="B7" s="41">
        <v>2775150.53</v>
      </c>
      <c r="C7" s="41">
        <v>7415</v>
      </c>
      <c r="E7" s="9"/>
    </row>
    <row r="8" spans="1:6">
      <c r="A8" s="36" t="s">
        <v>95</v>
      </c>
      <c r="B8" s="37">
        <f>SUM(B2:B7)</f>
        <v>10805619.02</v>
      </c>
      <c r="C8" s="37">
        <f>SUM(C2:C7)</f>
        <v>26041</v>
      </c>
      <c r="E8" s="9"/>
    </row>
    <row r="9" spans="1:6">
      <c r="E9" s="9"/>
    </row>
    <row r="10" spans="1:6">
      <c r="A10" s="686" t="s">
        <v>94</v>
      </c>
      <c r="B10" s="686"/>
      <c r="C10" s="686"/>
    </row>
    <row r="11" spans="1:6">
      <c r="A11" s="1" t="s">
        <v>6</v>
      </c>
      <c r="B11" s="7">
        <v>3078878.06</v>
      </c>
      <c r="C11" s="7">
        <v>7168</v>
      </c>
    </row>
    <row r="12" spans="1:6">
      <c r="A12" s="1" t="s">
        <v>7</v>
      </c>
      <c r="B12" s="7">
        <v>365074.94</v>
      </c>
      <c r="C12" s="7">
        <v>967</v>
      </c>
    </row>
    <row r="13" spans="1:6">
      <c r="A13" s="1" t="s">
        <v>8</v>
      </c>
      <c r="B13" s="7">
        <v>193567.3</v>
      </c>
      <c r="C13" s="7">
        <v>329</v>
      </c>
    </row>
    <row r="14" spans="1:6">
      <c r="A14" s="1" t="s">
        <v>10</v>
      </c>
      <c r="B14" s="7">
        <v>100539.21</v>
      </c>
      <c r="C14" s="7">
        <v>204</v>
      </c>
    </row>
    <row r="15" spans="1:6">
      <c r="A15" s="36" t="s">
        <v>92</v>
      </c>
      <c r="B15" s="41">
        <v>8069.3</v>
      </c>
      <c r="C15" s="41">
        <v>17</v>
      </c>
    </row>
    <row r="16" spans="1:6">
      <c r="A16" s="36" t="s">
        <v>93</v>
      </c>
      <c r="B16" s="41">
        <v>1569037.76</v>
      </c>
      <c r="C16" s="41">
        <v>4086</v>
      </c>
    </row>
    <row r="17" spans="1:3">
      <c r="A17" s="36" t="s">
        <v>95</v>
      </c>
      <c r="B17" s="37">
        <f>SUM(B11:B16)</f>
        <v>5315166.5699999994</v>
      </c>
      <c r="C17" s="37">
        <f>SUM(C11:C16)</f>
        <v>12771</v>
      </c>
    </row>
  </sheetData>
  <mergeCells count="2">
    <mergeCell ref="A1:C1"/>
    <mergeCell ref="A10:C10"/>
  </mergeCells>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rgb="FFFF0000"/>
  </sheetPr>
  <dimension ref="B1:T19"/>
  <sheetViews>
    <sheetView topLeftCell="B1" workbookViewId="0">
      <pane xSplit="1" ySplit="4" topLeftCell="C5" activePane="bottomRight" state="frozen"/>
      <selection activeCell="B1" sqref="B1"/>
      <selection pane="topRight" activeCell="C1" sqref="C1"/>
      <selection pane="bottomLeft" activeCell="B5" sqref="B5"/>
      <selection pane="bottomRight" activeCell="M8" sqref="M8"/>
    </sheetView>
  </sheetViews>
  <sheetFormatPr defaultRowHeight="13.5"/>
  <cols>
    <col min="1" max="1" width="2.125" customWidth="1"/>
    <col min="2" max="2" width="18.125" customWidth="1"/>
    <col min="3" max="3" width="16.125" style="330" customWidth="1"/>
    <col min="4" max="4" width="10.875" customWidth="1"/>
    <col min="5" max="5" width="10.75" customWidth="1"/>
    <col min="6" max="6" width="15.125" customWidth="1"/>
    <col min="12" max="12" width="13.875" bestFit="1" customWidth="1"/>
    <col min="13" max="13" width="9.875" customWidth="1"/>
    <col min="14" max="14" width="10.25" customWidth="1"/>
    <col min="15" max="15" width="14.5" bestFit="1" customWidth="1"/>
    <col min="16" max="16" width="13" customWidth="1"/>
    <col min="17" max="17" width="10.75" style="331" bestFit="1" customWidth="1"/>
    <col min="18" max="18" width="14.5" bestFit="1" customWidth="1"/>
    <col min="19" max="19" width="13.5" customWidth="1"/>
    <col min="20" max="20" width="10.75" style="331" bestFit="1" customWidth="1"/>
  </cols>
  <sheetData>
    <row r="1" spans="2:20">
      <c r="B1" s="611" t="s">
        <v>22</v>
      </c>
      <c r="C1" s="611"/>
      <c r="D1" s="611"/>
      <c r="E1" s="611"/>
      <c r="F1" s="611"/>
      <c r="G1" s="611"/>
      <c r="H1" s="611"/>
      <c r="I1" s="611"/>
      <c r="J1" s="611"/>
      <c r="K1" s="611"/>
      <c r="L1" s="611"/>
      <c r="M1" s="611"/>
      <c r="N1" s="611"/>
      <c r="O1" s="611"/>
      <c r="P1" s="611"/>
      <c r="Q1" s="611"/>
      <c r="R1" s="611"/>
      <c r="S1" s="611"/>
      <c r="T1" s="611"/>
    </row>
    <row r="2" spans="2:20" ht="38.450000000000003" customHeight="1">
      <c r="B2" s="612"/>
      <c r="C2" s="612"/>
      <c r="D2" s="612"/>
      <c r="E2" s="612"/>
      <c r="F2" s="612"/>
      <c r="G2" s="612"/>
      <c r="H2" s="612"/>
      <c r="I2" s="612"/>
      <c r="J2" s="612"/>
      <c r="K2" s="612"/>
      <c r="L2" s="612"/>
      <c r="M2" s="612"/>
      <c r="N2" s="612"/>
      <c r="O2" s="612"/>
      <c r="P2" s="612"/>
      <c r="Q2" s="612"/>
      <c r="R2" s="612"/>
      <c r="S2" s="612"/>
      <c r="T2" s="612"/>
    </row>
    <row r="3" spans="2:20" ht="33" customHeight="1">
      <c r="B3" s="618"/>
      <c r="C3" s="615" t="s">
        <v>0</v>
      </c>
      <c r="D3" s="616"/>
      <c r="E3" s="616"/>
      <c r="F3" s="617" t="s">
        <v>18</v>
      </c>
      <c r="G3" s="617"/>
      <c r="H3" s="617"/>
      <c r="I3" s="616" t="s">
        <v>3</v>
      </c>
      <c r="J3" s="616"/>
      <c r="K3" s="616"/>
      <c r="L3" s="617" t="s">
        <v>19</v>
      </c>
      <c r="M3" s="617"/>
      <c r="N3" s="617"/>
      <c r="O3" s="613" t="s">
        <v>15</v>
      </c>
      <c r="P3" s="613"/>
      <c r="Q3" s="613"/>
      <c r="R3" s="614" t="s">
        <v>16</v>
      </c>
      <c r="S3" s="614"/>
      <c r="T3" s="614"/>
    </row>
    <row r="4" spans="2:20" ht="21.6" customHeight="1" thickBot="1">
      <c r="B4" s="619"/>
      <c r="C4" s="147" t="s">
        <v>329</v>
      </c>
      <c r="D4" s="546" t="s">
        <v>1</v>
      </c>
      <c r="E4" s="546" t="s">
        <v>2</v>
      </c>
      <c r="F4" s="548" t="s">
        <v>20</v>
      </c>
      <c r="G4" s="549" t="s">
        <v>1</v>
      </c>
      <c r="H4" s="549" t="s">
        <v>2</v>
      </c>
      <c r="I4" s="550" t="s">
        <v>20</v>
      </c>
      <c r="J4" s="546" t="s">
        <v>1</v>
      </c>
      <c r="K4" s="546" t="s">
        <v>2</v>
      </c>
      <c r="L4" s="548" t="s">
        <v>20</v>
      </c>
      <c r="M4" s="549" t="s">
        <v>1</v>
      </c>
      <c r="N4" s="549" t="s">
        <v>2</v>
      </c>
      <c r="O4" s="550" t="s">
        <v>20</v>
      </c>
      <c r="P4" s="554" t="s">
        <v>332</v>
      </c>
      <c r="Q4" s="554" t="s">
        <v>351</v>
      </c>
      <c r="R4" s="548" t="s">
        <v>20</v>
      </c>
      <c r="S4" s="555" t="s">
        <v>332</v>
      </c>
      <c r="T4" s="555" t="s">
        <v>350</v>
      </c>
    </row>
    <row r="5" spans="2:20" s="330" customFormat="1" ht="27.95" customHeight="1" thickTop="1">
      <c r="B5" s="193" t="s">
        <v>328</v>
      </c>
      <c r="C5" s="372">
        <f>SUM(C6:C17)</f>
        <v>14376730.879999999</v>
      </c>
      <c r="D5" s="540">
        <f>(C5-'全院 (环比) '!C5)/'全院 (环比) '!C5</f>
        <v>-7.7906900558074907E-2</v>
      </c>
      <c r="E5" s="540">
        <f>(C5-'全院 (同比)'!C5)/'全院 (同比)'!C5</f>
        <v>8.3021042421548716E-2</v>
      </c>
      <c r="F5" s="551">
        <f>SUM(F6:F17)</f>
        <v>8234969.8600000003</v>
      </c>
      <c r="G5" s="552">
        <f>(F5-'全院 (环比) '!F5)/'全院 (环比) '!F5</f>
        <v>-6.4919782206291229E-2</v>
      </c>
      <c r="H5" s="552">
        <f>(F5-'全院 (同比)'!F5)/'全院 (同比)'!F5</f>
        <v>7.961529639111467E-4</v>
      </c>
      <c r="I5" s="540">
        <f>F5/C5</f>
        <v>0.57279849840244079</v>
      </c>
      <c r="J5" s="540">
        <f>I5-'全院 (环比) '!I5</f>
        <v>7.9554692195591414E-3</v>
      </c>
      <c r="K5" s="540">
        <f>I5-'全院 (同比)'!I5</f>
        <v>-4.7060825596858424E-2</v>
      </c>
      <c r="L5" s="551">
        <f>SUM(L6:L17)</f>
        <v>6141761.0199999996</v>
      </c>
      <c r="M5" s="552">
        <f>(L5-'全院 (环比) '!L5)/'全院 (环比) '!L5</f>
        <v>-9.4764457168976524E-2</v>
      </c>
      <c r="N5" s="552">
        <f>(L5-'全院 (同比)'!L5)/'全院 (同比)'!L5</f>
        <v>0.2170973663007498</v>
      </c>
      <c r="O5" s="542">
        <f>'住院各类医保（2015.8）'!Z6+'门诊各类医保（2015.8）'!U6</f>
        <v>381886.64</v>
      </c>
      <c r="P5" s="540">
        <f>(O5-'全院 (环比) '!O5)/'全院 (环比) '!O5</f>
        <v>0.4173780187375839</v>
      </c>
      <c r="Q5" s="540">
        <f>(O5-'全院 (同比)'!O5)/'全院 (同比)'!O5</f>
        <v>0.97015129268939471</v>
      </c>
      <c r="R5" s="553">
        <f>'住院各类医保（2015.8）'!AB6+'门诊各类医保（2015.8）'!W6</f>
        <v>478478.60000000003</v>
      </c>
      <c r="S5" s="354">
        <f>(R5-'全院 (环比) '!Q5)/'全院 (环比) '!Q5</f>
        <v>-6.9094180734041374E-2</v>
      </c>
      <c r="T5" s="354">
        <f>(R5-'全院 (同比)'!Q5)/'全院 (同比)'!Q5</f>
        <v>8.9092353540060135E-2</v>
      </c>
    </row>
    <row r="6" spans="2:20" s="498" customFormat="1" ht="27.95" customHeight="1">
      <c r="B6" s="499" t="s">
        <v>338</v>
      </c>
      <c r="C6" s="530">
        <f>'住院各类医保（2015.8）'!C7+'门诊各类医保（2015.8）'!C7</f>
        <v>2702068.17</v>
      </c>
      <c r="D6" s="503">
        <f>(C6-'全院 (环比) '!C6)/'全院 (环比) '!C6</f>
        <v>-7.4545969133735734E-2</v>
      </c>
      <c r="E6" s="503">
        <f>(C6-'全院 (同比)'!C6)/'全院 (同比)'!C6</f>
        <v>0.36712442862015632</v>
      </c>
      <c r="F6" s="531">
        <f>'住院各类医保（2015.8）'!F7+'门诊各类医保（2015.8）'!L7</f>
        <v>1651975.07</v>
      </c>
      <c r="G6" s="532">
        <f>(F6-'全院 (环比) '!F6)/'全院 (环比) '!F6</f>
        <v>-4.168336518962406E-2</v>
      </c>
      <c r="H6" s="532">
        <f>(F6-'全院 (同比)'!F6)/'全院 (同比)'!F6</f>
        <v>0.26406237626760226</v>
      </c>
      <c r="I6" s="503">
        <f>F6/C6</f>
        <v>0.61137431258812402</v>
      </c>
      <c r="J6" s="503">
        <f>I6-'全院 (环比) '!I6</f>
        <v>2.0965254245182363E-2</v>
      </c>
      <c r="K6" s="503">
        <f>I6-'全院 (同比)'!I6</f>
        <v>-4.984682132302054E-2</v>
      </c>
      <c r="L6" s="531">
        <f>C6-F6</f>
        <v>1050093.0999999999</v>
      </c>
      <c r="M6" s="532">
        <f>(L6-'全院 (环比) '!L6)/'全院 (环比) '!L6</f>
        <v>-0.12191610620474845</v>
      </c>
      <c r="N6" s="532">
        <f>(L6-'全院 (同比)'!L6)/'全院 (同比)'!L6</f>
        <v>0.56827867388494768</v>
      </c>
      <c r="O6" s="528">
        <v>0</v>
      </c>
      <c r="P6" s="503">
        <f>(O6-'全院 (环比) '!O6)/'全院 (环比) '!O6</f>
        <v>-1</v>
      </c>
      <c r="Q6" s="503">
        <f>(O6-'全院 (同比)'!O6)/'全院 (同比)'!O6</f>
        <v>-1</v>
      </c>
      <c r="R6" s="529">
        <v>0</v>
      </c>
      <c r="S6" s="505">
        <f>(R6-'全院 (环比) '!Q6)/'全院 (环比) '!Q6</f>
        <v>-1</v>
      </c>
      <c r="T6" s="505">
        <f>(R6-'全院 (同比)'!Q6)/'全院 (同比)'!Q6</f>
        <v>-1</v>
      </c>
    </row>
    <row r="7" spans="2:20" ht="27.95" customHeight="1">
      <c r="B7" s="527" t="s">
        <v>5</v>
      </c>
      <c r="C7" s="155">
        <f>'住院各类医保（2015.8）'!C8+'门诊各类医保（2015.8）'!C8</f>
        <v>3363721.76</v>
      </c>
      <c r="D7" s="32">
        <f>(C7-'全院 (环比) '!C7)/'全院 (环比) '!C7</f>
        <v>-9.1088815917663504E-2</v>
      </c>
      <c r="E7" s="32">
        <f>(C7-'全院 (同比)'!C7)/'全院 (同比)'!C7</f>
        <v>0.12201932043595064</v>
      </c>
      <c r="F7" s="210">
        <f>'住院各类医保（2015.8）'!F8+'门诊各类医保（2015.8）'!L8</f>
        <v>1916298.32</v>
      </c>
      <c r="G7" s="156">
        <f>(F7-'全院 (环比) '!F7)/'全院 (环比) '!F7</f>
        <v>-8.0065750465501392E-2</v>
      </c>
      <c r="H7" s="156">
        <f>(F7-'全院 (同比)'!F7)/'全院 (同比)'!F7</f>
        <v>5.924626063853021E-2</v>
      </c>
      <c r="I7" s="32">
        <f t="shared" ref="I7:I17" si="0">F7/C7</f>
        <v>0.56969584785157745</v>
      </c>
      <c r="J7" s="32">
        <f>I7-'全院 (环比) '!I7</f>
        <v>6.8263515809642294E-3</v>
      </c>
      <c r="K7" s="32">
        <f>I7-'全院 (同比)'!I7</f>
        <v>-3.3761319583957339E-2</v>
      </c>
      <c r="L7" s="210">
        <f t="shared" ref="L7:L17" si="1">C7-F7</f>
        <v>1447423.4399999997</v>
      </c>
      <c r="M7" s="156">
        <f>(L7-'全院 (环比) '!L7)/'全院 (环比) '!L7</f>
        <v>-0.10528262587940784</v>
      </c>
      <c r="N7" s="156">
        <f>(L7-'全院 (同比)'!L7)/'全院 (同比)'!L7</f>
        <v>0.21754709132424313</v>
      </c>
      <c r="O7" s="324">
        <f>'住院各类医保（2015.8）'!Z8+'门诊各类医保（2015.8）'!U8</f>
        <v>97067.67</v>
      </c>
      <c r="P7" s="35">
        <f>(O7-'全院 (环比) '!O7)/'全院 (环比) '!O7</f>
        <v>-5.2228751209396587E-2</v>
      </c>
      <c r="Q7" s="35">
        <f>(O7-'全院 (同比)'!O7)/'全院 (同比)'!O7</f>
        <v>0.48237825788961197</v>
      </c>
      <c r="R7" s="220">
        <f>'住院各类医保（2015.8）'!AB8+'门诊各类医保（2015.8）'!W8</f>
        <v>98761.01999999999</v>
      </c>
      <c r="S7" s="42">
        <f>(R7-'全院 (环比) '!Q7)/'全院 (环比) '!Q7</f>
        <v>-0.14828743811974596</v>
      </c>
      <c r="T7" s="42">
        <f>(R7-'全院 (同比)'!Q7)/'全院 (同比)'!Q7</f>
        <v>5.7083235658975844E-3</v>
      </c>
    </row>
    <row r="8" spans="2:20" ht="27.95" customHeight="1">
      <c r="B8" s="527" t="s">
        <v>6</v>
      </c>
      <c r="C8" s="155">
        <f>'住院各类医保（2015.8）'!C9+'门诊各类医保（2015.8）'!C9</f>
        <v>4943995.01</v>
      </c>
      <c r="D8" s="32">
        <f>(C8-'全院 (环比) '!C8)/'全院 (环比) '!C8</f>
        <v>-3.6089089041153655E-2</v>
      </c>
      <c r="E8" s="32">
        <f>(C8-'全院 (同比)'!C8)/'全院 (同比)'!C8</f>
        <v>-1.3845401235634315E-3</v>
      </c>
      <c r="F8" s="210">
        <f>'住院各类医保（2015.8）'!F9+'门诊各类医保（2015.8）'!L9</f>
        <v>2691984.8</v>
      </c>
      <c r="G8" s="156">
        <f>(F8-'全院 (环比) '!F8)/'全院 (环比) '!F8</f>
        <v>-3.9123098502842242E-2</v>
      </c>
      <c r="H8" s="156">
        <f>(F8-'全院 (同比)'!F8)/'全院 (同比)'!F8</f>
        <v>-0.10717813266578721</v>
      </c>
      <c r="I8" s="32">
        <f t="shared" si="0"/>
        <v>0.54449585700532488</v>
      </c>
      <c r="J8" s="32">
        <f>I8-'全院 (环比) '!I8</f>
        <v>-1.7192687007361318E-3</v>
      </c>
      <c r="K8" s="32">
        <f>I8-'全院 (同比)'!I8</f>
        <v>-6.4519222640620155E-2</v>
      </c>
      <c r="L8" s="210">
        <f t="shared" si="1"/>
        <v>2252010.21</v>
      </c>
      <c r="M8" s="156">
        <f>(L8-'全院 (环比) '!L8)/'全院 (环比) '!L8</f>
        <v>-3.2437090146108627E-2</v>
      </c>
      <c r="N8" s="156">
        <f>(L8-'全院 (同比)'!L8)/'全院 (同比)'!L8</f>
        <v>0.16340415077988324</v>
      </c>
      <c r="O8" s="324">
        <f>'住院各类医保（2015.8）'!Z9+'门诊各类医保（2015.8）'!U9</f>
        <v>149261.04999999999</v>
      </c>
      <c r="P8" s="35">
        <f>(O8-'全院 (环比) '!O8)/'全院 (环比) '!O8</f>
        <v>1.0458862774301512</v>
      </c>
      <c r="Q8" s="35">
        <f>(O8-'全院 (同比)'!O8)/'全院 (同比)'!O8</f>
        <v>1.2294732618939004</v>
      </c>
      <c r="R8" s="220">
        <f>'住院各类医保（2015.8）'!AB9+'门诊各类医保（2015.8）'!W9</f>
        <v>185468.90999999997</v>
      </c>
      <c r="S8" s="42">
        <f>(R8-'全院 (环比) '!Q8)/'全院 (环比) '!Q8</f>
        <v>2.6944907047013987E-2</v>
      </c>
      <c r="T8" s="42">
        <f>(R8-'全院 (同比)'!Q8)/'全院 (同比)'!Q8</f>
        <v>6.7348307258621024E-2</v>
      </c>
    </row>
    <row r="9" spans="2:20" ht="27.95" customHeight="1">
      <c r="B9" s="527" t="s">
        <v>7</v>
      </c>
      <c r="C9" s="155">
        <f>'住院各类医保（2015.8）'!C10+'门诊各类医保（2015.8）'!C10</f>
        <v>483394.85</v>
      </c>
      <c r="D9" s="32">
        <f>(C9-'全院 (环比) '!C9)/'全院 (环比) '!C9</f>
        <v>-0.20710441683302785</v>
      </c>
      <c r="E9" s="32">
        <f>(C9-'全院 (同比)'!C9)/'全院 (同比)'!C9</f>
        <v>-0.13000516027261053</v>
      </c>
      <c r="F9" s="210">
        <f>'住院各类医保（2015.8）'!F10+'门诊各类医保（2015.8）'!L10</f>
        <v>354761.19</v>
      </c>
      <c r="G9" s="156">
        <f>(F9-'全院 (环比) '!F9)/'全院 (环比) '!F9</f>
        <v>-0.1838573666471903</v>
      </c>
      <c r="H9" s="156">
        <f>(F9-'全院 (同比)'!F9)/'全院 (同比)'!F9</f>
        <v>-0.1160218435263244</v>
      </c>
      <c r="I9" s="32">
        <f t="shared" si="0"/>
        <v>0.7338952618134017</v>
      </c>
      <c r="J9" s="32">
        <f>I9-'全院 (环比) '!I9</f>
        <v>2.0904311679487253E-2</v>
      </c>
      <c r="K9" s="32">
        <f>I9-'全院 (同比)'!I9</f>
        <v>1.1609212093512844E-2</v>
      </c>
      <c r="L9" s="210">
        <f t="shared" si="1"/>
        <v>128633.65999999997</v>
      </c>
      <c r="M9" s="156">
        <f>(L9-'全院 (环比) '!L9)/'全院 (环比) '!L9</f>
        <v>-0.26485498744236841</v>
      </c>
      <c r="N9" s="156">
        <f>(L9-'全院 (同比)'!L9)/'全院 (同比)'!L9</f>
        <v>-0.16637335353214913</v>
      </c>
      <c r="O9" s="324">
        <f>'住院各类医保（2015.8）'!Z10+'门诊各类医保（2015.8）'!U10</f>
        <v>99.59</v>
      </c>
      <c r="P9" s="35">
        <f>(O9-'全院 (环比) '!O9)/'全院 (环比) '!O9</f>
        <v>-0.88831069790393302</v>
      </c>
      <c r="Q9" s="35">
        <f>(O9-'全院 (同比)'!O9)/'全院 (同比)'!O9</f>
        <v>-0.98633698357255162</v>
      </c>
      <c r="R9" s="220">
        <f>'住院各类医保（2015.8）'!AB10+'门诊各类医保（2015.8）'!W10</f>
        <v>9310.57</v>
      </c>
      <c r="S9" s="42">
        <f>(R9-'全院 (环比) '!Q9)/'全院 (环比) '!Q9</f>
        <v>-0.3153015944921555</v>
      </c>
      <c r="T9" s="42">
        <f>(R9-'全院 (同比)'!Q9)/'全院 (同比)'!Q9</f>
        <v>-0.374712392025284</v>
      </c>
    </row>
    <row r="10" spans="2:20" ht="27.95" customHeight="1">
      <c r="B10" s="527" t="s">
        <v>186</v>
      </c>
      <c r="C10" s="155">
        <f>'住院各类医保（2015.8）'!C11+'门诊各类医保（2015.8）'!C11</f>
        <v>3846.28</v>
      </c>
      <c r="D10" s="32">
        <f>(C10-'全院 (环比) '!C10)/'全院 (环比) '!C10</f>
        <v>-0.3555970680628272</v>
      </c>
      <c r="E10" s="32">
        <f>(C10-'全院 (同比)'!C10)/'全院 (同比)'!C10</f>
        <v>-0.76349475926306243</v>
      </c>
      <c r="F10" s="210">
        <f>'住院各类医保（2015.8）'!F11+'门诊各类医保（2015.8）'!L11</f>
        <v>3278.91</v>
      </c>
      <c r="G10" s="156">
        <f>(F10-'全院 (环比) '!F10)/'全院 (环比) '!F10</f>
        <v>-0.29156115773189639</v>
      </c>
      <c r="H10" s="156">
        <f>(F10-'全院 (同比)'!F10)/'全院 (同比)'!F10</f>
        <v>-0.67035992978745218</v>
      </c>
      <c r="I10" s="32">
        <f t="shared" si="0"/>
        <v>0.85248863837266131</v>
      </c>
      <c r="J10" s="32">
        <f>I10-'全院 (环比) '!I10</f>
        <v>7.7056596487844575E-2</v>
      </c>
      <c r="K10" s="32">
        <f>I10-'全院 (同比)'!I10</f>
        <v>0.24085780564704773</v>
      </c>
      <c r="L10" s="210">
        <f t="shared" si="1"/>
        <v>567.37000000000035</v>
      </c>
      <c r="M10" s="156">
        <f>(L10-'全院 (环比) '!L10)/'全院 (环比) '!L10</f>
        <v>-0.5767127477823617</v>
      </c>
      <c r="N10" s="156">
        <f>(L10-'全院 (同比)'!L10)/'全院 (同比)'!L10</f>
        <v>-0.91016997992412951</v>
      </c>
      <c r="O10" s="324">
        <f>'住院各类医保（2015.8）'!Z11+'门诊各类医保（2015.8）'!U11</f>
        <v>0</v>
      </c>
      <c r="P10" s="35"/>
      <c r="Q10" s="35"/>
      <c r="R10" s="220">
        <f>'住院各类医保（2015.8）'!AB11+'门诊各类医保（2015.8）'!W11</f>
        <v>0</v>
      </c>
      <c r="S10" s="42">
        <f>(R10-'全院 (环比) '!Q10)/'全院 (环比) '!Q10</f>
        <v>-1</v>
      </c>
      <c r="T10" s="42">
        <f>(R10-'全院 (同比)'!Q10)/'全院 (同比)'!Q10</f>
        <v>-1</v>
      </c>
    </row>
    <row r="11" spans="2:20" ht="27.95" customHeight="1">
      <c r="B11" s="527" t="s">
        <v>8</v>
      </c>
      <c r="C11" s="155">
        <f>'住院各类医保（2015.8）'!C12+'门诊各类医保（2015.8）'!C12</f>
        <v>223755.07</v>
      </c>
      <c r="D11" s="32">
        <f>(C11-'全院 (环比) '!C11)/'全院 (环比) '!C11</f>
        <v>-0.33804327184824101</v>
      </c>
      <c r="E11" s="32">
        <f>(C11-'全院 (同比)'!C11)/'全院 (同比)'!C11</f>
        <v>-0.59491272970439724</v>
      </c>
      <c r="F11" s="210">
        <f>'住院各类医保（2015.8）'!F12+'门诊各类医保（2015.8）'!L12</f>
        <v>140609.74</v>
      </c>
      <c r="G11" s="156">
        <f>(F11-'全院 (环比) '!F11)/'全院 (环比) '!F11</f>
        <v>-0.28891144840019189</v>
      </c>
      <c r="H11" s="156">
        <f>(F11-'全院 (同比)'!F11)/'全院 (同比)'!F11</f>
        <v>-0.55281198172240831</v>
      </c>
      <c r="I11" s="32">
        <f t="shared" si="0"/>
        <v>0.62840917973389376</v>
      </c>
      <c r="J11" s="32">
        <f>I11-'全院 (环比) '!I11</f>
        <v>4.3419189919956747E-2</v>
      </c>
      <c r="K11" s="32">
        <f>I11-'全院 (同比)'!I11</f>
        <v>5.9161908244872108E-2</v>
      </c>
      <c r="L11" s="210">
        <f t="shared" si="1"/>
        <v>83145.330000000016</v>
      </c>
      <c r="M11" s="156">
        <f>(L11-'全院 (环比) '!L11)/'全院 (环比) '!L11</f>
        <v>-0.40729852881307554</v>
      </c>
      <c r="N11" s="156">
        <f>(L11-'全院 (同比)'!L11)/'全院 (同比)'!L11</f>
        <v>-0.65054960517872951</v>
      </c>
      <c r="O11" s="324">
        <f>'住院各类医保（2015.8）'!Z12+'门诊各类医保（2015.8）'!U12</f>
        <v>5677.2</v>
      </c>
      <c r="P11" s="35"/>
      <c r="Q11" s="35">
        <f>(O11-'全院 (同比)'!O11)/'全院 (同比)'!O11</f>
        <v>4.9734848484848486</v>
      </c>
      <c r="R11" s="220">
        <f>'住院各类医保（2015.8）'!AB12+'门诊各类医保（2015.8）'!W12</f>
        <v>6161.63</v>
      </c>
      <c r="S11" s="42">
        <f>(R11-'全院 (环比) '!Q11)/'全院 (环比) '!Q11</f>
        <v>-0.4661775165974007</v>
      </c>
      <c r="T11" s="42">
        <f>(R11-'全院 (同比)'!Q11)/'全院 (同比)'!Q11</f>
        <v>-0.74916097000172599</v>
      </c>
    </row>
    <row r="12" spans="2:20" ht="27.95" customHeight="1">
      <c r="B12" s="500" t="s">
        <v>333</v>
      </c>
      <c r="C12" s="155">
        <f>'住院各类医保（2015.8）'!C13+'门诊各类医保（2015.8）'!C13</f>
        <v>360991.58</v>
      </c>
      <c r="D12" s="32">
        <f>(C12-'全院 (环比) '!C12)/'全院 (环比) '!C12</f>
        <v>-0.31610585912785816</v>
      </c>
      <c r="E12" s="32">
        <f>(C12-'全院 (同比)'!C12)/'全院 (同比)'!C12</f>
        <v>0.56497317590752139</v>
      </c>
      <c r="F12" s="210">
        <f>'住院各类医保（2015.8）'!F13+'门诊各类医保（2015.8）'!L13</f>
        <v>172991.55</v>
      </c>
      <c r="G12" s="156">
        <f>(F12-'全院 (环比) '!F12)/'全院 (环比) '!F12</f>
        <v>-0.30511132057873158</v>
      </c>
      <c r="H12" s="156">
        <f>(F12-'全院 (同比)'!F12)/'全院 (同比)'!F12</f>
        <v>0.30050207094397385</v>
      </c>
      <c r="I12" s="32">
        <f t="shared" si="0"/>
        <v>0.47921214672098439</v>
      </c>
      <c r="J12" s="32">
        <f>I12-'全院 (环比) '!I12</f>
        <v>7.5821013874072252E-3</v>
      </c>
      <c r="K12" s="32">
        <f>I12-'全院 (同比)'!I12</f>
        <v>-9.7452952045865959E-2</v>
      </c>
      <c r="L12" s="210">
        <f t="shared" si="1"/>
        <v>188000.03000000003</v>
      </c>
      <c r="M12" s="156">
        <f>(L12-'全院 (环比) '!L12)/'全院 (环比) '!L12</f>
        <v>-0.32591973039088268</v>
      </c>
      <c r="N12" s="156">
        <f>(L12-'全院 (同比)'!L12)/'全院 (同比)'!L12</f>
        <v>0.92523465073637656</v>
      </c>
      <c r="O12" s="528">
        <v>0</v>
      </c>
      <c r="P12" s="503"/>
      <c r="Q12" s="503"/>
      <c r="R12" s="529">
        <v>0</v>
      </c>
      <c r="S12" s="505">
        <f>(R12-'全院 (环比) '!Q12)/'全院 (环比) '!Q12</f>
        <v>-1</v>
      </c>
      <c r="T12" s="505"/>
    </row>
    <row r="13" spans="2:20" ht="27.95" customHeight="1">
      <c r="B13" s="527" t="s">
        <v>10</v>
      </c>
      <c r="C13" s="155">
        <f>'住院各类医保（2015.8）'!C14+'门诊各类医保（2015.8）'!C14</f>
        <v>74016.56</v>
      </c>
      <c r="D13" s="32">
        <f>(C13-'全院 (环比) '!C13)/'全院 (环比) '!C13</f>
        <v>-5.6338760806328637E-2</v>
      </c>
      <c r="E13" s="32">
        <f>(C13-'全院 (同比)'!C13)/'全院 (同比)'!C13</f>
        <v>-0.18174008261470631</v>
      </c>
      <c r="F13" s="210">
        <f>'住院各类医保（2015.8）'!F14+'门诊各类医保（2015.8）'!L14</f>
        <v>34190.300000000003</v>
      </c>
      <c r="G13" s="156">
        <f>(F13-'全院 (环比) '!F13)/'全院 (环比) '!F13</f>
        <v>-7.9287737426692206E-2</v>
      </c>
      <c r="H13" s="156">
        <f>(F13-'全院 (同比)'!F13)/'全院 (同比)'!F13</f>
        <v>-0.37901326636882327</v>
      </c>
      <c r="I13" s="32">
        <f t="shared" si="0"/>
        <v>0.46192770915049286</v>
      </c>
      <c r="J13" s="32">
        <f>I13-'全院 (环比) '!I13</f>
        <v>-1.151366026989209E-2</v>
      </c>
      <c r="K13" s="32">
        <f>I13-'全院 (同比)'!I13</f>
        <v>-0.14674379485614908</v>
      </c>
      <c r="L13" s="210">
        <f t="shared" si="1"/>
        <v>39826.259999999995</v>
      </c>
      <c r="M13" s="156">
        <f>(L13-'全院 (环比) '!L13)/'全院 (环比) '!L13</f>
        <v>-3.570479093675958E-2</v>
      </c>
      <c r="N13" s="156">
        <f>(L13-'全院 (同比)'!L13)/'全院 (同比)'!L13</f>
        <v>0.12509820461760149</v>
      </c>
      <c r="O13" s="324">
        <f>'住院各类医保（2015.8）'!Z14+'门诊各类医保（2015.8）'!U14</f>
        <v>0</v>
      </c>
      <c r="P13" s="35"/>
      <c r="Q13" s="35">
        <f>(O13-'全院 (同比)'!O13)/'全院 (同比)'!O13</f>
        <v>-1</v>
      </c>
      <c r="R13" s="220">
        <f>'住院各类医保（2015.8）'!AB14+'门诊各类医保（2015.8）'!W14</f>
        <v>444.26</v>
      </c>
      <c r="S13" s="42">
        <f>(R13-'全院 (环比) '!Q13)/'全院 (环比) '!Q13</f>
        <v>-0.24752710027100283</v>
      </c>
      <c r="T13" s="42">
        <f>(R13-'全院 (同比)'!Q13)/'全院 (同比)'!Q13</f>
        <v>-0.5128567825696021</v>
      </c>
    </row>
    <row r="14" spans="2:20" ht="27.95" customHeight="1">
      <c r="B14" s="527" t="s">
        <v>11</v>
      </c>
      <c r="C14" s="155">
        <f>'住院各类医保（2015.8）'!C15+'门诊各类医保（2015.8）'!C15</f>
        <v>64183.59</v>
      </c>
      <c r="D14" s="32">
        <f>(C14-'全院 (环比) '!C14)/'全院 (环比) '!C14</f>
        <v>-0.23765885277044085</v>
      </c>
      <c r="E14" s="32">
        <f>(C14-'全院 (同比)'!C14)/'全院 (同比)'!C14</f>
        <v>0.14997439667346674</v>
      </c>
      <c r="F14" s="210">
        <f>'住院各类医保（2015.8）'!F15+'门诊各类医保（2015.8）'!L15</f>
        <v>40140.29</v>
      </c>
      <c r="G14" s="156">
        <f>(F14-'全院 (环比) '!F14)/'全院 (环比) '!F14</f>
        <v>-0.15418590665600734</v>
      </c>
      <c r="H14" s="156">
        <f>(F14-'全院 (同比)'!F14)/'全院 (同比)'!F14</f>
        <v>-7.382959925999194E-2</v>
      </c>
      <c r="I14" s="32">
        <f t="shared" si="0"/>
        <v>0.62539801840314635</v>
      </c>
      <c r="J14" s="32">
        <f>I14-'全院 (环比) '!I14</f>
        <v>6.1720200101948453E-2</v>
      </c>
      <c r="K14" s="32">
        <f>I14-'全院 (同比)'!I14</f>
        <v>-0.15112399992016368</v>
      </c>
      <c r="L14" s="210">
        <f t="shared" si="1"/>
        <v>24043.299999999996</v>
      </c>
      <c r="M14" s="156">
        <f>(L14-'全院 (环比) '!L14)/'全院 (环比) '!L14</f>
        <v>-0.34549624936981371</v>
      </c>
      <c r="N14" s="156">
        <f>(L14-'全院 (同比)'!L14)/'全院 (同比)'!L14</f>
        <v>0.92762922122121472</v>
      </c>
      <c r="O14" s="324">
        <f>'住院各类医保（2015.8）'!Z15+'门诊各类医保（2015.8）'!U15</f>
        <v>0</v>
      </c>
      <c r="P14" s="35"/>
      <c r="Q14" s="35"/>
      <c r="R14" s="220">
        <f>'住院各类医保（2015.8）'!AB15+'门诊各类医保（2015.8）'!W15</f>
        <v>2861.8399999999997</v>
      </c>
      <c r="S14" s="42">
        <f>(R14-'全院 (环比) '!Q14)/'全院 (环比) '!Q14</f>
        <v>1336.3084112149531</v>
      </c>
      <c r="T14" s="42">
        <f>(R14-'全院 (同比)'!Q14)/'全院 (同比)'!Q14</f>
        <v>36.670659470843752</v>
      </c>
    </row>
    <row r="15" spans="2:20" ht="27.95" customHeight="1">
      <c r="B15" s="527" t="s">
        <v>12</v>
      </c>
      <c r="C15" s="155">
        <f>'住院各类医保（2015.8）'!C16+'门诊各类医保（2015.8）'!C16</f>
        <v>1974291.44</v>
      </c>
      <c r="D15" s="32">
        <f>(C15-'全院 (环比) '!C15)/'全院 (环比) '!C15</f>
        <v>-1.1293136580331981E-2</v>
      </c>
      <c r="E15" s="32">
        <f>(C15-'全院 (同比)'!C15)/'全院 (同比)'!C15</f>
        <v>0.15753274604156139</v>
      </c>
      <c r="F15" s="210">
        <f>'住院各类医保（2015.8）'!F16+'门诊各类医保（2015.8）'!L16</f>
        <v>1107908.57</v>
      </c>
      <c r="G15" s="156">
        <f>(F15-'全院 (环比) '!F15)/'全院 (环比) '!F15</f>
        <v>6.3442067685539139E-3</v>
      </c>
      <c r="H15" s="156">
        <f>(F15-'全院 (同比)'!F15)/'全院 (同比)'!F15</f>
        <v>9.2094312649643698E-2</v>
      </c>
      <c r="I15" s="32">
        <f t="shared" si="0"/>
        <v>0.56116769163523295</v>
      </c>
      <c r="J15" s="32">
        <f>I15-'全院 (环比) '!I15</f>
        <v>9.8351112741572599E-3</v>
      </c>
      <c r="K15" s="32">
        <f>I15-'全院 (同比)'!I15</f>
        <v>-3.3625241140276207E-2</v>
      </c>
      <c r="L15" s="210">
        <f t="shared" si="1"/>
        <v>866382.86999999988</v>
      </c>
      <c r="M15" s="156">
        <f>(L15-'全院 (环比) '!L15)/'全院 (环比) '!L15</f>
        <v>-3.2966299358857705E-2</v>
      </c>
      <c r="N15" s="156">
        <f>(L15-'全院 (同比)'!L15)/'全院 (同比)'!L15</f>
        <v>0.25358812330834035</v>
      </c>
      <c r="O15" s="324">
        <f>'住院各类医保（2015.8）'!Z16+'门诊各类医保（2015.8）'!U16</f>
        <v>81330.350000000006</v>
      </c>
      <c r="P15" s="35">
        <f>(O15-'全院 (环比) '!O15)/'全院 (环比) '!O15</f>
        <v>1.4735033969847906</v>
      </c>
      <c r="Q15" s="35">
        <f>(O15-'全院 (同比)'!O15)/'全院 (同比)'!O15</f>
        <v>1.8502741620412264</v>
      </c>
      <c r="R15" s="220">
        <f>'住院各类医保（2015.8）'!AB16+'门诊各类医保（2015.8）'!W16</f>
        <v>72492.790000000008</v>
      </c>
      <c r="S15" s="42">
        <f>(R15-'全院 (环比) '!Q15)/'全院 (环比) '!Q15</f>
        <v>-9.6123880999170422E-2</v>
      </c>
      <c r="T15" s="42">
        <f>(R15-'全院 (同比)'!Q15)/'全院 (同比)'!Q15</f>
        <v>0.17991621924405271</v>
      </c>
    </row>
    <row r="16" spans="2:20" ht="27.95" customHeight="1">
      <c r="B16" s="527" t="s">
        <v>13</v>
      </c>
      <c r="C16" s="155">
        <f>'住院各类医保（2015.8）'!C17+'门诊各类医保（2015.8）'!C17</f>
        <v>12336.52</v>
      </c>
      <c r="D16" s="32">
        <f>(C16-'全院 (环比) '!C16)/'全院 (环比) '!C16</f>
        <v>0.53992642717426165</v>
      </c>
      <c r="E16" s="32"/>
      <c r="F16" s="210">
        <f>'住院各类医保（2015.8）'!F17+'门诊各类医保（2015.8）'!L17</f>
        <v>4906.93</v>
      </c>
      <c r="G16" s="156">
        <f>(F16-'全院 (环比) '!F16)/'全院 (环比) '!F16</f>
        <v>0.65897964703495837</v>
      </c>
      <c r="H16" s="156"/>
      <c r="I16" s="32">
        <f t="shared" si="0"/>
        <v>0.39775641753103791</v>
      </c>
      <c r="J16" s="32">
        <f>I16-'全院 (环比) '!I16</f>
        <v>2.8544161052222849E-2</v>
      </c>
      <c r="K16" s="32"/>
      <c r="L16" s="210">
        <f t="shared" si="1"/>
        <v>7429.59</v>
      </c>
      <c r="M16" s="156">
        <f>(L16-'全院 (环比) '!L16)/'全院 (环比) '!L16</f>
        <v>0.47024227684428616</v>
      </c>
      <c r="N16" s="156"/>
      <c r="O16" s="324">
        <f>'住院各类医保（2015.8）'!Z17+'门诊各类医保（2015.8）'!U17</f>
        <v>0</v>
      </c>
      <c r="P16" s="35"/>
      <c r="Q16" s="35"/>
      <c r="R16" s="220">
        <f>'住院各类医保（2015.8）'!AB17+'门诊各类医保（2015.8）'!W17</f>
        <v>197.09</v>
      </c>
      <c r="S16" s="42">
        <f>(R16-'全院 (环比) '!Q16)/'全院 (环比) '!Q16</f>
        <v>-0.58093597839722744</v>
      </c>
      <c r="T16" s="42"/>
    </row>
    <row r="17" spans="2:20" ht="29.25" customHeight="1">
      <c r="B17" s="200" t="s">
        <v>327</v>
      </c>
      <c r="C17" s="155">
        <f>'住院各类医保（2015.8）'!C18+'门诊各类医保（2015.8）'!C18</f>
        <v>170130.05000000028</v>
      </c>
      <c r="D17" s="32">
        <f>(C17-'全院 (环比) '!C17)/'全院 (环比) '!C17</f>
        <v>-0.11752240116829768</v>
      </c>
      <c r="E17" s="32">
        <f>(C17-'全院 (同比)'!C17)/'全院 (同比)'!C17</f>
        <v>0.1928091709912152</v>
      </c>
      <c r="F17" s="210">
        <f>'住院各类医保（2015.8）'!F18+'门诊各类医保（2015.8）'!L18</f>
        <v>115924.19000000041</v>
      </c>
      <c r="G17" s="156">
        <f>(F17-'全院 (环比) '!F17)/'全院 (环比) '!F17</f>
        <v>-6.3049737231806818E-2</v>
      </c>
      <c r="H17" s="156">
        <f>(F17-'全院 (同比)'!F17)/'全院 (同比)'!F17</f>
        <v>-7.7658696722825715E-2</v>
      </c>
      <c r="I17" s="32">
        <f t="shared" si="0"/>
        <v>0.68138573990897089</v>
      </c>
      <c r="J17" s="32">
        <f>I17-'全院 (环比) '!I17</f>
        <v>3.9614585636080224E-2</v>
      </c>
      <c r="K17" s="32">
        <f>I17-'全院 (同比)'!I17</f>
        <v>-0.19980992666068575</v>
      </c>
      <c r="L17" s="210">
        <f t="shared" si="1"/>
        <v>54205.85999999987</v>
      </c>
      <c r="M17" s="156">
        <f>(L17-'全院 (环比) '!L17)/'全院 (环比) '!L17</f>
        <v>-0.21511081379286884</v>
      </c>
      <c r="N17" s="156">
        <f>(L17-'全院 (同比)'!L17)/'全院 (同比)'!L17</f>
        <v>2.1989238142393686</v>
      </c>
      <c r="O17" s="324">
        <f>'住院各类医保（2015.8）'!Z18+'门诊各类医保（2015.8）'!U18</f>
        <v>23.339999999999236</v>
      </c>
      <c r="P17" s="35">
        <f>(O17-'全院 (环比) '!O17)/'全院 (环比) '!O17</f>
        <v>0.99999999999992206</v>
      </c>
      <c r="Q17" s="35">
        <f>(O17-'全院 (同比)'!O17)/'全院 (同比)'!O17</f>
        <v>-0.6752921535893246</v>
      </c>
      <c r="R17" s="220">
        <f>'住院各类医保（2015.8）'!AB18+'门诊各类医保（2015.8）'!W18</f>
        <v>763.33000000000175</v>
      </c>
      <c r="S17" s="42">
        <f>(R17-'全院 (环比) '!Q17)/'全院 (环比) '!Q17</f>
        <v>-0.44080436614043583</v>
      </c>
      <c r="T17" s="42">
        <f>(R17-'全院 (同比)'!Q17)/'全院 (同比)'!Q17</f>
        <v>-8.9354950311964332E-2</v>
      </c>
    </row>
    <row r="18" spans="2:20" ht="21" customHeight="1"/>
    <row r="19" spans="2:20">
      <c r="B19" s="610" t="s">
        <v>342</v>
      </c>
      <c r="C19" s="610"/>
      <c r="D19" s="610"/>
      <c r="E19" s="610"/>
      <c r="F19" s="610"/>
      <c r="G19" s="610"/>
      <c r="H19" s="610"/>
    </row>
  </sheetData>
  <mergeCells count="9">
    <mergeCell ref="B19:H19"/>
    <mergeCell ref="B1:T2"/>
    <mergeCell ref="O3:Q3"/>
    <mergeCell ref="R3:T3"/>
    <mergeCell ref="C3:E3"/>
    <mergeCell ref="F3:H3"/>
    <mergeCell ref="L3:N3"/>
    <mergeCell ref="I3:K3"/>
    <mergeCell ref="B3:B4"/>
  </mergeCells>
  <phoneticPr fontId="3" type="noConversion"/>
  <pageMargins left="0.7" right="0.7" top="0.75" bottom="0.75" header="0.3" footer="0.3"/>
  <pageSetup paperSize="9" orientation="portrait" horizontalDpi="200" verticalDpi="200" r:id="rId1"/>
</worksheet>
</file>

<file path=xl/worksheets/sheet20.xml><?xml version="1.0" encoding="utf-8"?>
<worksheet xmlns="http://schemas.openxmlformats.org/spreadsheetml/2006/main" xmlns:r="http://schemas.openxmlformats.org/officeDocument/2006/relationships">
  <sheetPr>
    <tabColor theme="5" tint="-0.249977111117893"/>
  </sheetPr>
  <dimension ref="B1:AP25"/>
  <sheetViews>
    <sheetView workbookViewId="0">
      <pane xSplit="3" ySplit="4" topLeftCell="D5" activePane="bottomRight" state="frozen"/>
      <selection pane="topRight" activeCell="D1" sqref="D1"/>
      <selection pane="bottomLeft" activeCell="A5" sqref="A5"/>
      <selection pane="bottomRight" activeCell="F11" sqref="F11"/>
    </sheetView>
  </sheetViews>
  <sheetFormatPr defaultRowHeight="13.5"/>
  <cols>
    <col min="1" max="1" width="2.5" customWidth="1"/>
    <col min="2" max="2" width="5.125" customWidth="1"/>
    <col min="3" max="3" width="20.5" customWidth="1"/>
    <col min="4" max="42" width="10.625" customWidth="1"/>
  </cols>
  <sheetData>
    <row r="1" spans="2:42" ht="72" customHeight="1">
      <c r="B1" s="676" t="s">
        <v>98</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row>
    <row r="2" spans="2:42" ht="5.0999999999999996" customHeight="1" thickBot="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2:42" ht="32.450000000000003" customHeight="1" thickTop="1">
      <c r="B3" s="677" t="s">
        <v>99</v>
      </c>
      <c r="C3" s="678"/>
      <c r="D3" s="681" t="s">
        <v>40</v>
      </c>
      <c r="E3" s="681"/>
      <c r="F3" s="682"/>
      <c r="G3" s="683" t="s">
        <v>100</v>
      </c>
      <c r="H3" s="683"/>
      <c r="I3" s="683"/>
      <c r="J3" s="684" t="s">
        <v>101</v>
      </c>
      <c r="K3" s="684"/>
      <c r="L3" s="684"/>
      <c r="M3" s="683" t="s">
        <v>102</v>
      </c>
      <c r="N3" s="683"/>
      <c r="O3" s="683"/>
      <c r="P3" s="684" t="s">
        <v>103</v>
      </c>
      <c r="Q3" s="684"/>
      <c r="R3" s="684"/>
      <c r="S3" s="683" t="s">
        <v>104</v>
      </c>
      <c r="T3" s="683"/>
      <c r="U3" s="683"/>
      <c r="V3" s="684" t="s">
        <v>105</v>
      </c>
      <c r="W3" s="684"/>
      <c r="X3" s="684"/>
      <c r="Y3" s="683" t="s">
        <v>106</v>
      </c>
      <c r="Z3" s="683"/>
      <c r="AA3" s="683"/>
      <c r="AB3" s="684" t="s">
        <v>107</v>
      </c>
      <c r="AC3" s="684"/>
      <c r="AD3" s="684"/>
      <c r="AE3" s="683" t="s">
        <v>108</v>
      </c>
      <c r="AF3" s="683"/>
      <c r="AG3" s="683"/>
      <c r="AH3" s="684" t="s">
        <v>109</v>
      </c>
      <c r="AI3" s="684"/>
      <c r="AJ3" s="684"/>
      <c r="AK3" s="683" t="s">
        <v>110</v>
      </c>
      <c r="AL3" s="683"/>
      <c r="AM3" s="683"/>
      <c r="AN3" s="684" t="s">
        <v>111</v>
      </c>
      <c r="AO3" s="684"/>
      <c r="AP3" s="685"/>
    </row>
    <row r="4" spans="2:42" ht="21.95" customHeight="1" thickBot="1">
      <c r="B4" s="679"/>
      <c r="C4" s="680"/>
      <c r="D4" s="50"/>
      <c r="E4" s="51" t="s">
        <v>2</v>
      </c>
      <c r="F4" s="51" t="s">
        <v>1</v>
      </c>
      <c r="G4" s="52"/>
      <c r="H4" s="52" t="s">
        <v>2</v>
      </c>
      <c r="I4" s="52" t="s">
        <v>1</v>
      </c>
      <c r="J4" s="53"/>
      <c r="K4" s="51" t="s">
        <v>2</v>
      </c>
      <c r="L4" s="51" t="s">
        <v>1</v>
      </c>
      <c r="M4" s="54"/>
      <c r="N4" s="52" t="s">
        <v>2</v>
      </c>
      <c r="O4" s="52" t="s">
        <v>1</v>
      </c>
      <c r="P4" s="53"/>
      <c r="Q4" s="51" t="s">
        <v>2</v>
      </c>
      <c r="R4" s="51" t="s">
        <v>1</v>
      </c>
      <c r="S4" s="54"/>
      <c r="T4" s="52" t="s">
        <v>2</v>
      </c>
      <c r="U4" s="52" t="s">
        <v>1</v>
      </c>
      <c r="V4" s="51"/>
      <c r="W4" s="51" t="s">
        <v>2</v>
      </c>
      <c r="X4" s="51" t="s">
        <v>1</v>
      </c>
      <c r="Y4" s="52"/>
      <c r="Z4" s="52" t="s">
        <v>2</v>
      </c>
      <c r="AA4" s="52" t="s">
        <v>1</v>
      </c>
      <c r="AB4" s="53"/>
      <c r="AC4" s="51" t="s">
        <v>2</v>
      </c>
      <c r="AD4" s="51" t="s">
        <v>1</v>
      </c>
      <c r="AE4" s="54"/>
      <c r="AF4" s="52" t="s">
        <v>2</v>
      </c>
      <c r="AG4" s="52" t="s">
        <v>1</v>
      </c>
      <c r="AH4" s="53"/>
      <c r="AI4" s="51" t="s">
        <v>2</v>
      </c>
      <c r="AJ4" s="51" t="s">
        <v>1</v>
      </c>
      <c r="AK4" s="54"/>
      <c r="AL4" s="52" t="s">
        <v>2</v>
      </c>
      <c r="AM4" s="52" t="s">
        <v>1</v>
      </c>
      <c r="AN4" s="53"/>
      <c r="AO4" s="51" t="s">
        <v>2</v>
      </c>
      <c r="AP4" s="55" t="s">
        <v>1</v>
      </c>
    </row>
    <row r="5" spans="2:42" ht="20.45" customHeight="1">
      <c r="B5" s="674" t="s">
        <v>41</v>
      </c>
      <c r="C5" s="56" t="s">
        <v>112</v>
      </c>
      <c r="D5" s="57">
        <f>SUM(G5,J5,M5,P5,S5,V5,Y5,AB5,AE5,AH5,AK5,AN5)</f>
        <v>117</v>
      </c>
      <c r="E5" s="58"/>
      <c r="F5" s="58"/>
      <c r="G5" s="59">
        <v>23</v>
      </c>
      <c r="H5" s="60"/>
      <c r="I5" s="60"/>
      <c r="J5" s="61">
        <v>17</v>
      </c>
      <c r="K5" s="58"/>
      <c r="L5" s="58"/>
      <c r="M5" s="62">
        <v>14</v>
      </c>
      <c r="N5" s="60"/>
      <c r="O5" s="60"/>
      <c r="P5" s="63">
        <v>10</v>
      </c>
      <c r="Q5" s="58"/>
      <c r="R5" s="58"/>
      <c r="S5" s="64">
        <v>12</v>
      </c>
      <c r="T5" s="42"/>
      <c r="U5" s="60"/>
      <c r="V5" s="65">
        <v>15</v>
      </c>
      <c r="W5" s="58"/>
      <c r="X5" s="58"/>
      <c r="Y5" s="66">
        <v>4</v>
      </c>
      <c r="Z5" s="60"/>
      <c r="AA5" s="60"/>
      <c r="AB5" s="67">
        <v>5</v>
      </c>
      <c r="AC5" s="58"/>
      <c r="AD5" s="58"/>
      <c r="AE5" s="68">
        <v>7</v>
      </c>
      <c r="AF5" s="60"/>
      <c r="AG5" s="60"/>
      <c r="AH5" s="69">
        <v>4</v>
      </c>
      <c r="AI5" s="355"/>
      <c r="AJ5" s="356"/>
      <c r="AK5" s="71">
        <v>0</v>
      </c>
      <c r="AL5" s="27"/>
      <c r="AM5" s="27"/>
      <c r="AN5" s="73">
        <v>6</v>
      </c>
      <c r="AO5" s="355"/>
      <c r="AP5" s="356"/>
    </row>
    <row r="6" spans="2:42" ht="20.45" customHeight="1">
      <c r="B6" s="675"/>
      <c r="C6" s="75" t="s">
        <v>113</v>
      </c>
      <c r="D6" s="57">
        <f t="shared" ref="D6:D18" si="0">SUM(G6,J6,M6,P6,S6,V6,Y6,AB6,AE6,AH6,AK6,AN6)</f>
        <v>198</v>
      </c>
      <c r="E6" s="58"/>
      <c r="F6" s="58"/>
      <c r="G6" s="59">
        <v>32</v>
      </c>
      <c r="H6" s="60"/>
      <c r="I6" s="60"/>
      <c r="J6" s="76">
        <v>36</v>
      </c>
      <c r="K6" s="58"/>
      <c r="L6" s="58"/>
      <c r="M6" s="77">
        <v>20</v>
      </c>
      <c r="N6" s="60"/>
      <c r="O6" s="60"/>
      <c r="P6" s="63">
        <v>36</v>
      </c>
      <c r="Q6" s="58"/>
      <c r="R6" s="58"/>
      <c r="S6" s="64">
        <v>21</v>
      </c>
      <c r="T6" s="42"/>
      <c r="U6" s="60"/>
      <c r="V6" s="65">
        <v>23</v>
      </c>
      <c r="W6" s="58"/>
      <c r="X6" s="58"/>
      <c r="Y6" s="66">
        <v>3</v>
      </c>
      <c r="Z6" s="60"/>
      <c r="AA6" s="60"/>
      <c r="AB6" s="67">
        <v>15</v>
      </c>
      <c r="AC6" s="58"/>
      <c r="AD6" s="58"/>
      <c r="AE6" s="68">
        <v>1</v>
      </c>
      <c r="AF6" s="60"/>
      <c r="AG6" s="60"/>
      <c r="AH6" s="69">
        <v>5</v>
      </c>
      <c r="AI6" s="129"/>
      <c r="AJ6" s="356"/>
      <c r="AK6" s="71">
        <v>0</v>
      </c>
      <c r="AL6" s="22"/>
      <c r="AM6" s="22"/>
      <c r="AN6" s="73">
        <v>6</v>
      </c>
      <c r="AO6" s="129"/>
      <c r="AP6" s="356"/>
    </row>
    <row r="7" spans="2:42" ht="20.45" customHeight="1">
      <c r="B7" s="675"/>
      <c r="C7" s="75" t="s">
        <v>114</v>
      </c>
      <c r="D7" s="57">
        <f t="shared" si="0"/>
        <v>105</v>
      </c>
      <c r="E7" s="58"/>
      <c r="F7" s="58"/>
      <c r="G7" s="59">
        <v>13</v>
      </c>
      <c r="H7" s="60"/>
      <c r="I7" s="60"/>
      <c r="J7" s="76">
        <v>14</v>
      </c>
      <c r="K7" s="58"/>
      <c r="L7" s="58"/>
      <c r="M7" s="77">
        <v>9</v>
      </c>
      <c r="N7" s="60"/>
      <c r="O7" s="60"/>
      <c r="P7" s="63">
        <v>18</v>
      </c>
      <c r="Q7" s="58"/>
      <c r="R7" s="58"/>
      <c r="S7" s="64">
        <v>22</v>
      </c>
      <c r="T7" s="42"/>
      <c r="U7" s="60"/>
      <c r="V7" s="65">
        <v>19</v>
      </c>
      <c r="W7" s="58"/>
      <c r="X7" s="58"/>
      <c r="Y7" s="66">
        <v>0</v>
      </c>
      <c r="Z7" s="60"/>
      <c r="AA7" s="60"/>
      <c r="AB7" s="67">
        <v>0</v>
      </c>
      <c r="AC7" s="58"/>
      <c r="AD7" s="58"/>
      <c r="AE7" s="68">
        <v>6</v>
      </c>
      <c r="AF7" s="60"/>
      <c r="AG7" s="60"/>
      <c r="AH7" s="69">
        <v>3</v>
      </c>
      <c r="AI7" s="129"/>
      <c r="AJ7" s="356"/>
      <c r="AK7" s="71">
        <v>0</v>
      </c>
      <c r="AL7" s="22"/>
      <c r="AM7" s="22"/>
      <c r="AN7" s="73">
        <v>1</v>
      </c>
      <c r="AO7" s="129"/>
      <c r="AP7" s="356"/>
    </row>
    <row r="8" spans="2:42" ht="20.45" customHeight="1">
      <c r="B8" s="675"/>
      <c r="C8" s="75" t="s">
        <v>115</v>
      </c>
      <c r="D8" s="57">
        <f t="shared" si="0"/>
        <v>8</v>
      </c>
      <c r="E8" s="58"/>
      <c r="F8" s="58"/>
      <c r="G8" s="59">
        <v>0</v>
      </c>
      <c r="H8" s="60"/>
      <c r="I8" s="60"/>
      <c r="J8" s="76">
        <v>2</v>
      </c>
      <c r="K8" s="58"/>
      <c r="L8" s="58"/>
      <c r="M8" s="77">
        <v>1</v>
      </c>
      <c r="N8" s="60"/>
      <c r="O8" s="60"/>
      <c r="P8" s="63">
        <v>1</v>
      </c>
      <c r="Q8" s="58"/>
      <c r="R8" s="58"/>
      <c r="S8" s="64">
        <v>2</v>
      </c>
      <c r="T8" s="42"/>
      <c r="U8" s="60"/>
      <c r="V8" s="65">
        <v>1</v>
      </c>
      <c r="W8" s="58"/>
      <c r="X8" s="58"/>
      <c r="Y8" s="66">
        <v>0</v>
      </c>
      <c r="Z8" s="60"/>
      <c r="AA8" s="60"/>
      <c r="AB8" s="67">
        <v>0</v>
      </c>
      <c r="AC8" s="58"/>
      <c r="AD8" s="58"/>
      <c r="AE8" s="68">
        <v>1</v>
      </c>
      <c r="AF8" s="60"/>
      <c r="AG8" s="60"/>
      <c r="AH8" s="69">
        <v>0</v>
      </c>
      <c r="AI8" s="129"/>
      <c r="AJ8" s="356"/>
      <c r="AK8" s="71">
        <v>0</v>
      </c>
      <c r="AL8" s="22"/>
      <c r="AM8" s="22"/>
      <c r="AN8" s="73">
        <v>0</v>
      </c>
      <c r="AO8" s="129"/>
      <c r="AP8" s="356"/>
    </row>
    <row r="9" spans="2:42" ht="20.45" customHeight="1">
      <c r="B9" s="675"/>
      <c r="C9" s="75" t="s">
        <v>116</v>
      </c>
      <c r="D9" s="57">
        <f t="shared" si="0"/>
        <v>12</v>
      </c>
      <c r="E9" s="58"/>
      <c r="F9" s="58"/>
      <c r="G9" s="59">
        <v>1</v>
      </c>
      <c r="H9" s="60"/>
      <c r="I9" s="60"/>
      <c r="J9" s="76">
        <v>1</v>
      </c>
      <c r="K9" s="58"/>
      <c r="L9" s="58"/>
      <c r="M9" s="77">
        <v>2</v>
      </c>
      <c r="N9" s="60"/>
      <c r="O9" s="60"/>
      <c r="P9" s="63">
        <v>1</v>
      </c>
      <c r="Q9" s="58"/>
      <c r="R9" s="58"/>
      <c r="S9" s="64">
        <v>6</v>
      </c>
      <c r="T9" s="42"/>
      <c r="U9" s="60"/>
      <c r="V9" s="65">
        <v>1</v>
      </c>
      <c r="W9" s="58"/>
      <c r="X9" s="58"/>
      <c r="Y9" s="66">
        <v>0</v>
      </c>
      <c r="Z9" s="60"/>
      <c r="AA9" s="60"/>
      <c r="AB9" s="67">
        <v>0</v>
      </c>
      <c r="AC9" s="58"/>
      <c r="AD9" s="58"/>
      <c r="AE9" s="68">
        <v>0</v>
      </c>
      <c r="AF9" s="60"/>
      <c r="AG9" s="60"/>
      <c r="AH9" s="69">
        <v>0</v>
      </c>
      <c r="AI9" s="129"/>
      <c r="AJ9" s="356"/>
      <c r="AK9" s="71">
        <v>0</v>
      </c>
      <c r="AL9" s="22"/>
      <c r="AM9" s="22"/>
      <c r="AN9" s="73">
        <v>0</v>
      </c>
      <c r="AO9" s="129"/>
      <c r="AP9" s="356"/>
    </row>
    <row r="10" spans="2:42" ht="20.45" customHeight="1">
      <c r="B10" s="675"/>
      <c r="C10" s="75" t="s">
        <v>117</v>
      </c>
      <c r="D10" s="57">
        <f t="shared" si="0"/>
        <v>36</v>
      </c>
      <c r="E10" s="58"/>
      <c r="F10" s="58"/>
      <c r="G10" s="59">
        <v>6</v>
      </c>
      <c r="H10" s="60"/>
      <c r="I10" s="60"/>
      <c r="J10" s="76">
        <v>4</v>
      </c>
      <c r="K10" s="58"/>
      <c r="L10" s="58"/>
      <c r="M10" s="77">
        <v>5</v>
      </c>
      <c r="N10" s="60"/>
      <c r="O10" s="60"/>
      <c r="P10" s="63">
        <v>8</v>
      </c>
      <c r="Q10" s="58"/>
      <c r="R10" s="58"/>
      <c r="S10" s="64">
        <v>5</v>
      </c>
      <c r="T10" s="42"/>
      <c r="U10" s="60"/>
      <c r="V10" s="65">
        <v>3</v>
      </c>
      <c r="W10" s="58"/>
      <c r="X10" s="58"/>
      <c r="Y10" s="66">
        <v>0</v>
      </c>
      <c r="Z10" s="60"/>
      <c r="AA10" s="60"/>
      <c r="AB10" s="67">
        <v>2</v>
      </c>
      <c r="AC10" s="58"/>
      <c r="AD10" s="58"/>
      <c r="AE10" s="68">
        <v>2</v>
      </c>
      <c r="AF10" s="60"/>
      <c r="AG10" s="60"/>
      <c r="AH10" s="69">
        <v>1</v>
      </c>
      <c r="AI10" s="129"/>
      <c r="AJ10" s="357"/>
      <c r="AK10" s="71">
        <v>0</v>
      </c>
      <c r="AL10" s="22"/>
      <c r="AM10" s="22"/>
      <c r="AN10" s="73">
        <v>0</v>
      </c>
      <c r="AO10" s="129"/>
      <c r="AP10" s="357"/>
    </row>
    <row r="11" spans="2:42" ht="20.45" customHeight="1">
      <c r="B11" s="675"/>
      <c r="C11" s="75" t="s">
        <v>118</v>
      </c>
      <c r="D11" s="57">
        <f t="shared" si="0"/>
        <v>1</v>
      </c>
      <c r="E11" s="58"/>
      <c r="F11" s="58"/>
      <c r="G11" s="59">
        <v>0</v>
      </c>
      <c r="H11" s="60"/>
      <c r="I11" s="60"/>
      <c r="J11" s="76">
        <v>0</v>
      </c>
      <c r="K11" s="58"/>
      <c r="L11" s="58"/>
      <c r="M11" s="77">
        <v>0</v>
      </c>
      <c r="N11" s="60"/>
      <c r="O11" s="60"/>
      <c r="P11" s="63">
        <v>1</v>
      </c>
      <c r="Q11" s="58"/>
      <c r="R11" s="58"/>
      <c r="S11" s="64">
        <v>0</v>
      </c>
      <c r="T11" s="42"/>
      <c r="U11" s="60"/>
      <c r="V11" s="65">
        <v>0</v>
      </c>
      <c r="W11" s="58"/>
      <c r="X11" s="58"/>
      <c r="Y11" s="66">
        <v>0</v>
      </c>
      <c r="Z11" s="60"/>
      <c r="AA11" s="60"/>
      <c r="AB11" s="67">
        <v>0</v>
      </c>
      <c r="AC11" s="58"/>
      <c r="AD11" s="58"/>
      <c r="AE11" s="68">
        <v>0</v>
      </c>
      <c r="AF11" s="60"/>
      <c r="AG11" s="60"/>
      <c r="AH11" s="69">
        <v>0</v>
      </c>
      <c r="AI11" s="129"/>
      <c r="AJ11" s="357"/>
      <c r="AK11" s="71">
        <v>0</v>
      </c>
      <c r="AL11" s="22"/>
      <c r="AM11" s="22"/>
      <c r="AN11" s="73">
        <v>0</v>
      </c>
      <c r="AO11" s="129"/>
      <c r="AP11" s="357"/>
    </row>
    <row r="12" spans="2:42" ht="20.45" customHeight="1">
      <c r="B12" s="675"/>
      <c r="C12" s="75" t="s">
        <v>119</v>
      </c>
      <c r="D12" s="57">
        <f t="shared" si="0"/>
        <v>1</v>
      </c>
      <c r="E12" s="58"/>
      <c r="F12" s="58"/>
      <c r="G12" s="59">
        <v>0</v>
      </c>
      <c r="H12" s="60"/>
      <c r="I12" s="60"/>
      <c r="J12" s="76">
        <v>0</v>
      </c>
      <c r="K12" s="58"/>
      <c r="L12" s="58"/>
      <c r="M12" s="77">
        <v>0</v>
      </c>
      <c r="N12" s="60"/>
      <c r="O12" s="60"/>
      <c r="P12" s="63">
        <v>0</v>
      </c>
      <c r="Q12" s="58"/>
      <c r="R12" s="58"/>
      <c r="S12" s="64">
        <v>1</v>
      </c>
      <c r="T12" s="42"/>
      <c r="U12" s="60"/>
      <c r="V12" s="65">
        <v>0</v>
      </c>
      <c r="W12" s="58"/>
      <c r="X12" s="58"/>
      <c r="Y12" s="66">
        <v>0</v>
      </c>
      <c r="Z12" s="60"/>
      <c r="AA12" s="60"/>
      <c r="AB12" s="67">
        <v>0</v>
      </c>
      <c r="AC12" s="58"/>
      <c r="AD12" s="58"/>
      <c r="AE12" s="68">
        <v>0</v>
      </c>
      <c r="AF12" s="60"/>
      <c r="AG12" s="60"/>
      <c r="AH12" s="69">
        <v>0</v>
      </c>
      <c r="AI12" s="129"/>
      <c r="AJ12" s="58"/>
      <c r="AK12" s="71">
        <v>0</v>
      </c>
      <c r="AL12" s="22"/>
      <c r="AM12" s="22"/>
      <c r="AN12" s="73">
        <v>0</v>
      </c>
      <c r="AO12" s="129"/>
      <c r="AP12" s="58"/>
    </row>
    <row r="13" spans="2:42" ht="20.45" customHeight="1">
      <c r="B13" s="675"/>
      <c r="C13" s="81" t="s">
        <v>97</v>
      </c>
      <c r="D13" s="57">
        <f t="shared" si="0"/>
        <v>0</v>
      </c>
      <c r="E13" s="58"/>
      <c r="F13" s="58"/>
      <c r="G13" s="59">
        <v>0</v>
      </c>
      <c r="H13" s="60"/>
      <c r="I13" s="60"/>
      <c r="J13" s="76">
        <v>0</v>
      </c>
      <c r="K13" s="58"/>
      <c r="L13" s="58"/>
      <c r="M13" s="77">
        <v>0</v>
      </c>
      <c r="N13" s="60"/>
      <c r="O13" s="60"/>
      <c r="P13" s="63">
        <v>0</v>
      </c>
      <c r="Q13" s="58"/>
      <c r="R13" s="58"/>
      <c r="S13" s="64">
        <v>0</v>
      </c>
      <c r="T13" s="42"/>
      <c r="U13" s="60"/>
      <c r="V13" s="65">
        <v>0</v>
      </c>
      <c r="W13" s="58"/>
      <c r="X13" s="58"/>
      <c r="Y13" s="66">
        <v>0</v>
      </c>
      <c r="Z13" s="60"/>
      <c r="AA13" s="60"/>
      <c r="AB13" s="67">
        <v>0</v>
      </c>
      <c r="AC13" s="58"/>
      <c r="AD13" s="58"/>
      <c r="AE13" s="68">
        <v>0</v>
      </c>
      <c r="AF13" s="60"/>
      <c r="AG13" s="60"/>
      <c r="AH13" s="69">
        <v>0</v>
      </c>
      <c r="AI13" s="358"/>
      <c r="AJ13" s="58"/>
      <c r="AK13" s="71">
        <v>0</v>
      </c>
      <c r="AL13" s="337"/>
      <c r="AM13" s="337"/>
      <c r="AN13" s="73">
        <v>0</v>
      </c>
      <c r="AO13" s="358"/>
      <c r="AP13" s="58"/>
    </row>
    <row r="14" spans="2:42" ht="20.45" customHeight="1">
      <c r="B14" s="675"/>
      <c r="C14" s="81" t="s">
        <v>307</v>
      </c>
      <c r="D14" s="57">
        <f t="shared" si="0"/>
        <v>1</v>
      </c>
      <c r="E14" s="58"/>
      <c r="F14" s="58"/>
      <c r="G14" s="87">
        <v>1</v>
      </c>
      <c r="H14" s="60"/>
      <c r="I14" s="60"/>
      <c r="J14" s="61">
        <v>0</v>
      </c>
      <c r="K14" s="58"/>
      <c r="L14" s="58"/>
      <c r="M14" s="62">
        <v>0</v>
      </c>
      <c r="N14" s="60"/>
      <c r="O14" s="60"/>
      <c r="P14" s="88">
        <v>0</v>
      </c>
      <c r="Q14" s="58"/>
      <c r="R14" s="58"/>
      <c r="S14" s="89">
        <v>0</v>
      </c>
      <c r="T14" s="42"/>
      <c r="U14" s="60"/>
      <c r="V14" s="90">
        <v>0</v>
      </c>
      <c r="W14" s="58"/>
      <c r="X14" s="58"/>
      <c r="Y14" s="91">
        <v>0</v>
      </c>
      <c r="Z14" s="60"/>
      <c r="AA14" s="60"/>
      <c r="AB14" s="92">
        <v>0</v>
      </c>
      <c r="AC14" s="58"/>
      <c r="AD14" s="58"/>
      <c r="AE14" s="93">
        <v>0</v>
      </c>
      <c r="AF14" s="60"/>
      <c r="AG14" s="60"/>
      <c r="AH14" s="94">
        <v>0</v>
      </c>
      <c r="AI14" s="358"/>
      <c r="AJ14" s="58"/>
      <c r="AK14" s="71">
        <v>0</v>
      </c>
      <c r="AL14" s="337"/>
      <c r="AM14" s="337"/>
      <c r="AN14" s="73">
        <v>0</v>
      </c>
      <c r="AO14" s="358"/>
      <c r="AP14" s="58"/>
    </row>
    <row r="15" spans="2:42" ht="20.45" customHeight="1" thickBot="1">
      <c r="B15" s="675"/>
      <c r="C15" s="81" t="s">
        <v>120</v>
      </c>
      <c r="D15" s="315">
        <f t="shared" si="0"/>
        <v>79</v>
      </c>
      <c r="E15" s="340"/>
      <c r="F15" s="340"/>
      <c r="G15" s="87">
        <v>16</v>
      </c>
      <c r="H15" s="341"/>
      <c r="I15" s="341"/>
      <c r="J15" s="61">
        <v>8</v>
      </c>
      <c r="K15" s="340"/>
      <c r="L15" s="340"/>
      <c r="M15" s="62">
        <v>10</v>
      </c>
      <c r="N15" s="341"/>
      <c r="O15" s="341"/>
      <c r="P15" s="88">
        <v>17</v>
      </c>
      <c r="Q15" s="340"/>
      <c r="R15" s="340"/>
      <c r="S15" s="89">
        <v>6</v>
      </c>
      <c r="T15" s="342"/>
      <c r="U15" s="341"/>
      <c r="V15" s="90">
        <v>10</v>
      </c>
      <c r="W15" s="340"/>
      <c r="X15" s="340"/>
      <c r="Y15" s="91">
        <v>1</v>
      </c>
      <c r="Z15" s="341"/>
      <c r="AA15" s="341"/>
      <c r="AB15" s="92">
        <v>4</v>
      </c>
      <c r="AC15" s="340"/>
      <c r="AD15" s="340"/>
      <c r="AE15" s="345">
        <v>1</v>
      </c>
      <c r="AF15" s="341"/>
      <c r="AG15" s="341"/>
      <c r="AH15" s="346">
        <v>4</v>
      </c>
      <c r="AI15" s="359"/>
      <c r="AJ15" s="340"/>
      <c r="AK15" s="95">
        <v>1</v>
      </c>
      <c r="AL15" s="337"/>
      <c r="AM15" s="337"/>
      <c r="AN15" s="96">
        <v>1</v>
      </c>
      <c r="AO15" s="359"/>
      <c r="AP15" s="340"/>
    </row>
    <row r="16" spans="2:42" ht="20.45" customHeight="1" thickTop="1">
      <c r="B16" s="670" t="s">
        <v>121</v>
      </c>
      <c r="C16" s="671"/>
      <c r="D16" s="316">
        <f t="shared" si="0"/>
        <v>558</v>
      </c>
      <c r="E16" s="353"/>
      <c r="F16" s="353"/>
      <c r="G16" s="98">
        <f>SUM(G5:G15)</f>
        <v>92</v>
      </c>
      <c r="H16" s="354"/>
      <c r="I16" s="354"/>
      <c r="J16" s="100">
        <f>SUM(J5:J15)</f>
        <v>82</v>
      </c>
      <c r="K16" s="353"/>
      <c r="L16" s="353"/>
      <c r="M16" s="98">
        <f>SUM(M5:M15)</f>
        <v>61</v>
      </c>
      <c r="N16" s="354"/>
      <c r="O16" s="354"/>
      <c r="P16" s="100">
        <f>SUM(P5:P15)</f>
        <v>92</v>
      </c>
      <c r="Q16" s="353"/>
      <c r="R16" s="353"/>
      <c r="S16" s="98">
        <f>SUM(S5:S15)</f>
        <v>75</v>
      </c>
      <c r="T16" s="354"/>
      <c r="U16" s="354"/>
      <c r="V16" s="100">
        <f>SUM(V5:V15)</f>
        <v>72</v>
      </c>
      <c r="W16" s="353"/>
      <c r="X16" s="353"/>
      <c r="Y16" s="98">
        <f>SUM(Y5:Y15)</f>
        <v>8</v>
      </c>
      <c r="Z16" s="354"/>
      <c r="AA16" s="354"/>
      <c r="AB16" s="100">
        <f>SUM(AB5:AB15)</f>
        <v>26</v>
      </c>
      <c r="AC16" s="353"/>
      <c r="AD16" s="353"/>
      <c r="AE16" s="343">
        <f>SUM(AE5:AE15)</f>
        <v>18</v>
      </c>
      <c r="AF16" s="354"/>
      <c r="AG16" s="354"/>
      <c r="AH16" s="344">
        <f>SUM(AH5:AH15)</f>
        <v>17</v>
      </c>
      <c r="AI16" s="344"/>
      <c r="AJ16" s="353"/>
      <c r="AK16" s="98">
        <f>SUM(AK5:AK15)</f>
        <v>1</v>
      </c>
      <c r="AL16" s="98"/>
      <c r="AM16" s="98"/>
      <c r="AN16" s="100">
        <f>SUM(AN5:AN15)</f>
        <v>14</v>
      </c>
      <c r="AO16" s="344"/>
      <c r="AP16" s="360"/>
    </row>
    <row r="17" spans="2:42" ht="20.45" customHeight="1">
      <c r="B17" s="672" t="s">
        <v>122</v>
      </c>
      <c r="C17" s="673"/>
      <c r="D17" s="57">
        <f t="shared" si="0"/>
        <v>353</v>
      </c>
      <c r="E17" s="361" t="s">
        <v>96</v>
      </c>
      <c r="F17" s="361" t="s">
        <v>96</v>
      </c>
      <c r="G17" s="105">
        <v>54</v>
      </c>
      <c r="H17" s="42" t="s">
        <v>96</v>
      </c>
      <c r="I17" s="42" t="s">
        <v>96</v>
      </c>
      <c r="J17" s="107">
        <v>65</v>
      </c>
      <c r="K17" s="361" t="s">
        <v>96</v>
      </c>
      <c r="L17" s="361" t="s">
        <v>96</v>
      </c>
      <c r="M17" s="108">
        <v>68</v>
      </c>
      <c r="N17" s="42" t="s">
        <v>96</v>
      </c>
      <c r="O17" s="42" t="s">
        <v>96</v>
      </c>
      <c r="P17" s="109">
        <v>33</v>
      </c>
      <c r="Q17" s="361" t="s">
        <v>96</v>
      </c>
      <c r="R17" s="361" t="s">
        <v>96</v>
      </c>
      <c r="S17" s="110">
        <v>40</v>
      </c>
      <c r="T17" s="42" t="s">
        <v>96</v>
      </c>
      <c r="U17" s="42" t="s">
        <v>96</v>
      </c>
      <c r="V17" s="111">
        <v>58</v>
      </c>
      <c r="W17" s="361" t="s">
        <v>96</v>
      </c>
      <c r="X17" s="361" t="s">
        <v>96</v>
      </c>
      <c r="Y17" s="112">
        <v>8</v>
      </c>
      <c r="Z17" s="42" t="s">
        <v>96</v>
      </c>
      <c r="AA17" s="42" t="s">
        <v>96</v>
      </c>
      <c r="AB17" s="113">
        <v>12</v>
      </c>
      <c r="AC17" s="361" t="s">
        <v>96</v>
      </c>
      <c r="AD17" s="361" t="s">
        <v>96</v>
      </c>
      <c r="AE17" s="114">
        <v>15</v>
      </c>
      <c r="AF17" s="42" t="s">
        <v>96</v>
      </c>
      <c r="AG17" s="42" t="s">
        <v>96</v>
      </c>
      <c r="AH17" s="362" t="s">
        <v>96</v>
      </c>
      <c r="AI17" s="362" t="s">
        <v>96</v>
      </c>
      <c r="AJ17" s="362" t="s">
        <v>96</v>
      </c>
      <c r="AK17" s="363" t="s">
        <v>96</v>
      </c>
      <c r="AL17" s="363" t="s">
        <v>96</v>
      </c>
      <c r="AM17" s="363" t="s">
        <v>96</v>
      </c>
      <c r="AN17" s="362" t="s">
        <v>96</v>
      </c>
      <c r="AO17" s="362" t="s">
        <v>96</v>
      </c>
      <c r="AP17" s="364" t="s">
        <v>96</v>
      </c>
    </row>
    <row r="18" spans="2:42" ht="20.45" customHeight="1">
      <c r="B18" s="672" t="s">
        <v>123</v>
      </c>
      <c r="C18" s="673"/>
      <c r="D18" s="57">
        <f t="shared" si="0"/>
        <v>433</v>
      </c>
      <c r="E18" s="361" t="s">
        <v>96</v>
      </c>
      <c r="F18" s="361" t="s">
        <v>96</v>
      </c>
      <c r="G18" s="118">
        <v>64</v>
      </c>
      <c r="H18" s="42" t="s">
        <v>96</v>
      </c>
      <c r="I18" s="42" t="s">
        <v>96</v>
      </c>
      <c r="J18" s="119">
        <v>69</v>
      </c>
      <c r="K18" s="361" t="s">
        <v>96</v>
      </c>
      <c r="L18" s="361" t="s">
        <v>96</v>
      </c>
      <c r="M18" s="120">
        <v>72</v>
      </c>
      <c r="N18" s="42" t="s">
        <v>96</v>
      </c>
      <c r="O18" s="42" t="s">
        <v>96</v>
      </c>
      <c r="P18" s="121">
        <v>62</v>
      </c>
      <c r="Q18" s="361" t="s">
        <v>96</v>
      </c>
      <c r="R18" s="361" t="s">
        <v>96</v>
      </c>
      <c r="S18" s="122">
        <v>56</v>
      </c>
      <c r="T18" s="42" t="s">
        <v>96</v>
      </c>
      <c r="U18" s="42" t="s">
        <v>96</v>
      </c>
      <c r="V18" s="123">
        <v>57</v>
      </c>
      <c r="W18" s="361" t="s">
        <v>96</v>
      </c>
      <c r="X18" s="361" t="s">
        <v>96</v>
      </c>
      <c r="Y18" s="124">
        <v>8</v>
      </c>
      <c r="Z18" s="42" t="s">
        <v>96</v>
      </c>
      <c r="AA18" s="42" t="s">
        <v>96</v>
      </c>
      <c r="AB18" s="125">
        <v>12</v>
      </c>
      <c r="AC18" s="361" t="s">
        <v>96</v>
      </c>
      <c r="AD18" s="361" t="s">
        <v>96</v>
      </c>
      <c r="AE18" s="126">
        <v>11</v>
      </c>
      <c r="AF18" s="42" t="s">
        <v>96</v>
      </c>
      <c r="AG18" s="42" t="s">
        <v>96</v>
      </c>
      <c r="AH18" s="127">
        <v>10</v>
      </c>
      <c r="AI18" s="129" t="s">
        <v>96</v>
      </c>
      <c r="AJ18" s="129" t="s">
        <v>96</v>
      </c>
      <c r="AK18" s="128">
        <v>2</v>
      </c>
      <c r="AL18" s="22" t="s">
        <v>96</v>
      </c>
      <c r="AM18" s="22" t="s">
        <v>96</v>
      </c>
      <c r="AN18" s="129">
        <v>10</v>
      </c>
      <c r="AO18" s="129" t="s">
        <v>96</v>
      </c>
      <c r="AP18" s="365" t="s">
        <v>96</v>
      </c>
    </row>
    <row r="19" spans="2:42" ht="20.45" customHeight="1">
      <c r="B19" s="672" t="s">
        <v>124</v>
      </c>
      <c r="C19" s="673"/>
      <c r="D19" s="130">
        <v>28.38</v>
      </c>
      <c r="E19" s="131"/>
      <c r="F19" s="131"/>
      <c r="G19" s="349">
        <v>28.22</v>
      </c>
      <c r="H19" s="133"/>
      <c r="I19" s="133"/>
      <c r="J19" s="350">
        <v>23.8</v>
      </c>
      <c r="K19" s="131"/>
      <c r="L19" s="131"/>
      <c r="M19" s="349">
        <v>36.340000000000003</v>
      </c>
      <c r="N19" s="133"/>
      <c r="O19" s="133"/>
      <c r="P19" s="350">
        <v>27.07</v>
      </c>
      <c r="Q19" s="131"/>
      <c r="R19" s="131"/>
      <c r="S19" s="349">
        <v>34.01</v>
      </c>
      <c r="T19" s="133"/>
      <c r="U19" s="133"/>
      <c r="V19" s="350">
        <v>41.63</v>
      </c>
      <c r="W19" s="131"/>
      <c r="X19" s="131"/>
      <c r="Y19" s="349">
        <v>7.63</v>
      </c>
      <c r="Z19" s="133"/>
      <c r="AA19" s="133"/>
      <c r="AB19" s="350">
        <v>8.1199999999999992</v>
      </c>
      <c r="AC19" s="131"/>
      <c r="AD19" s="131"/>
      <c r="AE19" s="349">
        <v>16.39</v>
      </c>
      <c r="AF19" s="133"/>
      <c r="AG19" s="133"/>
      <c r="AH19" s="350">
        <v>16.059999999999999</v>
      </c>
      <c r="AI19" s="361"/>
      <c r="AJ19" s="366"/>
      <c r="AK19" s="351">
        <v>15</v>
      </c>
      <c r="AL19" s="367"/>
      <c r="AM19" s="42"/>
      <c r="AN19" s="352">
        <v>12.57</v>
      </c>
      <c r="AO19" s="368"/>
      <c r="AP19" s="366"/>
    </row>
    <row r="20" spans="2:42" ht="20.45" customHeight="1">
      <c r="B20" s="672" t="s">
        <v>125</v>
      </c>
      <c r="C20" s="673"/>
      <c r="D20" s="137">
        <f>D16/D17</f>
        <v>1.5807365439093484</v>
      </c>
      <c r="E20" s="138"/>
      <c r="F20" s="131"/>
      <c r="G20" s="349">
        <f t="shared" ref="G20:AE20" si="1">G16/G17</f>
        <v>1.7037037037037037</v>
      </c>
      <c r="H20" s="133"/>
      <c r="I20" s="133"/>
      <c r="J20" s="138">
        <f t="shared" si="1"/>
        <v>1.2615384615384615</v>
      </c>
      <c r="K20" s="131"/>
      <c r="L20" s="131"/>
      <c r="M20" s="349">
        <f t="shared" si="1"/>
        <v>0.8970588235294118</v>
      </c>
      <c r="N20" s="133"/>
      <c r="O20" s="133"/>
      <c r="P20" s="138">
        <f t="shared" si="1"/>
        <v>2.7878787878787881</v>
      </c>
      <c r="Q20" s="131"/>
      <c r="R20" s="131"/>
      <c r="S20" s="349">
        <f t="shared" si="1"/>
        <v>1.875</v>
      </c>
      <c r="T20" s="133"/>
      <c r="U20" s="133"/>
      <c r="V20" s="138">
        <f t="shared" si="1"/>
        <v>1.2413793103448276</v>
      </c>
      <c r="W20" s="131"/>
      <c r="X20" s="131"/>
      <c r="Y20" s="349">
        <f t="shared" si="1"/>
        <v>1</v>
      </c>
      <c r="Z20" s="133"/>
      <c r="AA20" s="133"/>
      <c r="AB20" s="138">
        <f t="shared" si="1"/>
        <v>2.1666666666666665</v>
      </c>
      <c r="AC20" s="131"/>
      <c r="AD20" s="131"/>
      <c r="AE20" s="349">
        <f t="shared" si="1"/>
        <v>1.2</v>
      </c>
      <c r="AF20" s="133"/>
      <c r="AG20" s="133"/>
      <c r="AH20" s="138"/>
      <c r="AI20" s="131"/>
      <c r="AJ20" s="131"/>
      <c r="AK20" s="351"/>
      <c r="AL20" s="367"/>
      <c r="AM20" s="42"/>
      <c r="AN20" s="138"/>
      <c r="AO20" s="138"/>
      <c r="AP20" s="366"/>
    </row>
    <row r="21" spans="2:42" ht="20.45" customHeight="1">
      <c r="B21" s="672" t="s">
        <v>126</v>
      </c>
      <c r="C21" s="673"/>
      <c r="D21" s="137">
        <f>D16/D18</f>
        <v>1.2886836027713626</v>
      </c>
      <c r="E21" s="138"/>
      <c r="F21" s="131"/>
      <c r="G21" s="349">
        <f t="shared" ref="G21:AN21" si="2">G16/G18</f>
        <v>1.4375</v>
      </c>
      <c r="H21" s="133"/>
      <c r="I21" s="133"/>
      <c r="J21" s="138">
        <f t="shared" si="2"/>
        <v>1.1884057971014492</v>
      </c>
      <c r="K21" s="131"/>
      <c r="L21" s="131"/>
      <c r="M21" s="349">
        <f t="shared" si="2"/>
        <v>0.84722222222222221</v>
      </c>
      <c r="N21" s="133"/>
      <c r="O21" s="133"/>
      <c r="P21" s="138">
        <f t="shared" si="2"/>
        <v>1.4838709677419355</v>
      </c>
      <c r="Q21" s="131"/>
      <c r="R21" s="131"/>
      <c r="S21" s="349">
        <f t="shared" si="2"/>
        <v>1.3392857142857142</v>
      </c>
      <c r="T21" s="133"/>
      <c r="U21" s="133"/>
      <c r="V21" s="138">
        <f t="shared" si="2"/>
        <v>1.263157894736842</v>
      </c>
      <c r="W21" s="131"/>
      <c r="X21" s="131"/>
      <c r="Y21" s="349">
        <f t="shared" si="2"/>
        <v>1</v>
      </c>
      <c r="Z21" s="133"/>
      <c r="AA21" s="133"/>
      <c r="AB21" s="138">
        <f t="shared" si="2"/>
        <v>2.1666666666666665</v>
      </c>
      <c r="AC21" s="131"/>
      <c r="AD21" s="131"/>
      <c r="AE21" s="349">
        <f t="shared" si="2"/>
        <v>1.6363636363636365</v>
      </c>
      <c r="AF21" s="133"/>
      <c r="AG21" s="133"/>
      <c r="AH21" s="138">
        <f t="shared" si="2"/>
        <v>1.7</v>
      </c>
      <c r="AI21" s="131"/>
      <c r="AJ21" s="131"/>
      <c r="AK21" s="351">
        <f t="shared" si="2"/>
        <v>0.5</v>
      </c>
      <c r="AL21" s="367"/>
      <c r="AM21" s="42"/>
      <c r="AN21" s="138">
        <f t="shared" si="2"/>
        <v>1.4</v>
      </c>
      <c r="AO21" s="138"/>
      <c r="AP21" s="366"/>
    </row>
    <row r="22" spans="2:42" ht="21" customHeight="1" thickBot="1">
      <c r="B22" s="668" t="s">
        <v>127</v>
      </c>
      <c r="C22" s="669"/>
      <c r="D22" s="139">
        <f>SUM(G22,J22,M22,P22,S22,V22,Y22,AB22,AE22,AH22,AK22,AN22)</f>
        <v>544</v>
      </c>
      <c r="E22" s="140"/>
      <c r="F22" s="347"/>
      <c r="G22" s="141">
        <v>82</v>
      </c>
      <c r="H22" s="348"/>
      <c r="I22" s="348"/>
      <c r="J22" s="143">
        <v>78</v>
      </c>
      <c r="K22" s="347"/>
      <c r="L22" s="347"/>
      <c r="M22" s="141">
        <v>67</v>
      </c>
      <c r="N22" s="348"/>
      <c r="O22" s="348"/>
      <c r="P22" s="143">
        <v>95</v>
      </c>
      <c r="Q22" s="347"/>
      <c r="R22" s="347"/>
      <c r="S22" s="141">
        <v>71</v>
      </c>
      <c r="T22" s="348"/>
      <c r="U22" s="348"/>
      <c r="V22" s="143">
        <v>78</v>
      </c>
      <c r="W22" s="347"/>
      <c r="X22" s="347"/>
      <c r="Y22" s="141">
        <v>8</v>
      </c>
      <c r="Z22" s="348"/>
      <c r="AA22" s="348"/>
      <c r="AB22" s="143">
        <v>25</v>
      </c>
      <c r="AC22" s="347"/>
      <c r="AD22" s="347"/>
      <c r="AE22" s="141">
        <v>9</v>
      </c>
      <c r="AF22" s="348"/>
      <c r="AG22" s="348"/>
      <c r="AH22" s="143">
        <v>16</v>
      </c>
      <c r="AI22" s="140"/>
      <c r="AJ22" s="369"/>
      <c r="AK22" s="141">
        <v>0</v>
      </c>
      <c r="AL22" s="141"/>
      <c r="AM22" s="370"/>
      <c r="AN22" s="143">
        <v>15</v>
      </c>
      <c r="AO22" s="143"/>
      <c r="AP22" s="369"/>
    </row>
    <row r="23" spans="2:42" ht="14.25" thickTop="1">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row>
    <row r="24" spans="2:42">
      <c r="C24" s="9"/>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row>
    <row r="25" spans="2:42">
      <c r="C25" s="9"/>
      <c r="D25" s="25"/>
      <c r="E25" s="25"/>
      <c r="F25" s="25"/>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row>
  </sheetData>
  <mergeCells count="23">
    <mergeCell ref="AH3:AJ3"/>
    <mergeCell ref="AK3:AM3"/>
    <mergeCell ref="B18:C18"/>
    <mergeCell ref="G3:I3"/>
    <mergeCell ref="J3:L3"/>
    <mergeCell ref="AB3:AD3"/>
    <mergeCell ref="V3:X3"/>
    <mergeCell ref="B22:C22"/>
    <mergeCell ref="B1:AP1"/>
    <mergeCell ref="D3:F3"/>
    <mergeCell ref="B17:C17"/>
    <mergeCell ref="B16:C16"/>
    <mergeCell ref="B5:B15"/>
    <mergeCell ref="B3:C4"/>
    <mergeCell ref="Y3:AA3"/>
    <mergeCell ref="B21:C21"/>
    <mergeCell ref="M3:O3"/>
    <mergeCell ref="P3:R3"/>
    <mergeCell ref="S3:U3"/>
    <mergeCell ref="AN3:AP3"/>
    <mergeCell ref="AE3:AG3"/>
    <mergeCell ref="B19:C19"/>
    <mergeCell ref="B20:C20"/>
  </mergeCells>
  <phoneticPr fontId="3" type="noConversion"/>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sheetPr>
    <tabColor theme="7" tint="-0.249977111117893"/>
  </sheetPr>
  <dimension ref="B1:AM39"/>
  <sheetViews>
    <sheetView workbookViewId="0">
      <pane xSplit="3" ySplit="5" topLeftCell="D6" activePane="bottomRight" state="frozen"/>
      <selection pane="topRight" activeCell="D1" sqref="D1"/>
      <selection pane="bottomLeft" activeCell="A6" sqref="A6"/>
      <selection pane="bottomRight" activeCell="K16" sqref="K16"/>
    </sheetView>
  </sheetViews>
  <sheetFormatPr defaultRowHeight="13.5"/>
  <cols>
    <col min="1" max="1" width="2.125" style="222" customWidth="1"/>
    <col min="2" max="2" width="10.875" style="222" customWidth="1"/>
    <col min="3" max="3" width="5" style="222" customWidth="1"/>
    <col min="4" max="4" width="13.75" style="260" customWidth="1"/>
    <col min="5" max="6" width="7.125" style="260" customWidth="1"/>
    <col min="7" max="7" width="12.125" style="260" customWidth="1"/>
    <col min="8" max="9" width="7.125" style="260" customWidth="1"/>
    <col min="10" max="10" width="12.125" style="260" customWidth="1"/>
    <col min="11" max="12" width="7.125" style="260" customWidth="1"/>
    <col min="13" max="13" width="12.125" style="260" customWidth="1"/>
    <col min="14" max="15" width="7.125" style="260" customWidth="1"/>
    <col min="16" max="16" width="12.125" style="260" customWidth="1"/>
    <col min="17" max="18" width="7.125" style="260" customWidth="1"/>
    <col min="19" max="19" width="12.125" style="260" customWidth="1"/>
    <col min="20" max="21" width="7.125" style="260" customWidth="1"/>
    <col min="22" max="22" width="12.125" style="260" customWidth="1"/>
    <col min="23" max="24" width="7.125" style="260" customWidth="1"/>
    <col min="25" max="25" width="12.125" style="260" customWidth="1"/>
    <col min="26" max="27" width="7.125" style="260" customWidth="1"/>
    <col min="28" max="28" width="12.125" style="260" customWidth="1"/>
    <col min="29" max="30" width="7.125" style="260" customWidth="1"/>
    <col min="31" max="31" width="12.125" style="260" customWidth="1"/>
    <col min="32" max="33" width="7.125" style="260" customWidth="1"/>
    <col min="34" max="34" width="12.125" style="260" customWidth="1"/>
    <col min="35" max="36" width="7.125" style="260" customWidth="1"/>
    <col min="37" max="37" width="12.625" style="260" customWidth="1"/>
    <col min="38" max="39" width="7.125" style="260" customWidth="1"/>
    <col min="40" max="16384" width="9" style="222"/>
  </cols>
  <sheetData>
    <row r="1" spans="2:39">
      <c r="B1" s="693" t="s">
        <v>187</v>
      </c>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row>
    <row r="2" spans="2:39" ht="21.95" customHeight="1">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row>
    <row r="3" spans="2:39" ht="14.45" customHeight="1" thickBot="1">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row>
    <row r="4" spans="2:39" ht="32.1" customHeight="1" thickTop="1">
      <c r="B4" s="695"/>
      <c r="C4" s="696"/>
      <c r="D4" s="699" t="s">
        <v>188</v>
      </c>
      <c r="E4" s="700"/>
      <c r="F4" s="700"/>
      <c r="G4" s="700" t="s">
        <v>189</v>
      </c>
      <c r="H4" s="700"/>
      <c r="I4" s="700"/>
      <c r="J4" s="700" t="s">
        <v>190</v>
      </c>
      <c r="K4" s="700"/>
      <c r="L4" s="700"/>
      <c r="M4" s="700" t="s">
        <v>191</v>
      </c>
      <c r="N4" s="700"/>
      <c r="O4" s="700"/>
      <c r="P4" s="700" t="s">
        <v>192</v>
      </c>
      <c r="Q4" s="700"/>
      <c r="R4" s="700"/>
      <c r="S4" s="700" t="s">
        <v>193</v>
      </c>
      <c r="T4" s="700"/>
      <c r="U4" s="700"/>
      <c r="V4" s="700" t="s">
        <v>194</v>
      </c>
      <c r="W4" s="700"/>
      <c r="X4" s="700"/>
      <c r="Y4" s="700" t="s">
        <v>195</v>
      </c>
      <c r="Z4" s="700"/>
      <c r="AA4" s="700"/>
      <c r="AB4" s="700" t="s">
        <v>196</v>
      </c>
      <c r="AC4" s="700"/>
      <c r="AD4" s="700"/>
      <c r="AE4" s="700" t="s">
        <v>197</v>
      </c>
      <c r="AF4" s="700"/>
      <c r="AG4" s="700"/>
      <c r="AH4" s="700" t="s">
        <v>198</v>
      </c>
      <c r="AI4" s="700"/>
      <c r="AJ4" s="700"/>
      <c r="AK4" s="701" t="s">
        <v>199</v>
      </c>
      <c r="AL4" s="702"/>
      <c r="AM4" s="703"/>
    </row>
    <row r="5" spans="2:39" ht="16.5" customHeight="1" thickBot="1">
      <c r="B5" s="697"/>
      <c r="C5" s="698"/>
      <c r="D5" s="223"/>
      <c r="E5" s="224" t="s">
        <v>200</v>
      </c>
      <c r="F5" s="225" t="s">
        <v>201</v>
      </c>
      <c r="G5" s="226"/>
      <c r="H5" s="224" t="s">
        <v>200</v>
      </c>
      <c r="I5" s="225" t="s">
        <v>201</v>
      </c>
      <c r="J5" s="226"/>
      <c r="K5" s="224" t="s">
        <v>200</v>
      </c>
      <c r="L5" s="225" t="s">
        <v>201</v>
      </c>
      <c r="M5" s="226"/>
      <c r="N5" s="224" t="s">
        <v>200</v>
      </c>
      <c r="O5" s="225" t="s">
        <v>201</v>
      </c>
      <c r="P5" s="226"/>
      <c r="Q5" s="224" t="s">
        <v>200</v>
      </c>
      <c r="R5" s="225" t="s">
        <v>201</v>
      </c>
      <c r="S5" s="226"/>
      <c r="T5" s="224" t="s">
        <v>200</v>
      </c>
      <c r="U5" s="225" t="s">
        <v>201</v>
      </c>
      <c r="V5" s="226"/>
      <c r="W5" s="224" t="s">
        <v>200</v>
      </c>
      <c r="X5" s="225" t="s">
        <v>201</v>
      </c>
      <c r="Y5" s="226"/>
      <c r="Z5" s="224" t="s">
        <v>200</v>
      </c>
      <c r="AA5" s="225" t="s">
        <v>201</v>
      </c>
      <c r="AB5" s="226"/>
      <c r="AC5" s="224" t="s">
        <v>200</v>
      </c>
      <c r="AD5" s="225" t="s">
        <v>201</v>
      </c>
      <c r="AE5" s="226"/>
      <c r="AF5" s="224" t="s">
        <v>200</v>
      </c>
      <c r="AG5" s="225" t="s">
        <v>201</v>
      </c>
      <c r="AH5" s="226"/>
      <c r="AI5" s="224" t="s">
        <v>200</v>
      </c>
      <c r="AJ5" s="225" t="s">
        <v>201</v>
      </c>
      <c r="AK5" s="226"/>
      <c r="AL5" s="224" t="s">
        <v>200</v>
      </c>
      <c r="AM5" s="225" t="s">
        <v>201</v>
      </c>
    </row>
    <row r="6" spans="2:39" ht="21.6" customHeight="1">
      <c r="B6" s="690" t="s">
        <v>202</v>
      </c>
      <c r="C6" s="227" t="s">
        <v>203</v>
      </c>
      <c r="D6" s="228">
        <f>SUM(G6,J6,M6,P6,S6,V6,Y6,AB6,AE6,AH6,AK6)</f>
        <v>0</v>
      </c>
      <c r="E6" s="229"/>
      <c r="F6" s="229"/>
      <c r="G6" s="230"/>
      <c r="H6" s="231"/>
      <c r="I6" s="231"/>
      <c r="J6" s="230"/>
      <c r="K6" s="231"/>
      <c r="L6" s="231"/>
      <c r="M6" s="230"/>
      <c r="N6" s="231"/>
      <c r="O6" s="231"/>
      <c r="P6" s="230"/>
      <c r="Q6" s="231"/>
      <c r="R6" s="231"/>
      <c r="S6" s="230"/>
      <c r="T6" s="231"/>
      <c r="U6" s="231"/>
      <c r="V6" s="230"/>
      <c r="W6" s="231"/>
      <c r="X6" s="231"/>
      <c r="Y6" s="230"/>
      <c r="Z6" s="231"/>
      <c r="AA6" s="231"/>
      <c r="AB6" s="230"/>
      <c r="AC6" s="231"/>
      <c r="AD6" s="231"/>
      <c r="AE6" s="230"/>
      <c r="AF6" s="231"/>
      <c r="AG6" s="231"/>
      <c r="AH6" s="230"/>
      <c r="AI6" s="231"/>
      <c r="AJ6" s="231"/>
      <c r="AK6" s="230"/>
      <c r="AL6" s="231"/>
      <c r="AM6" s="232"/>
    </row>
    <row r="7" spans="2:39" ht="21.6" customHeight="1">
      <c r="B7" s="687"/>
      <c r="C7" s="233" t="s">
        <v>204</v>
      </c>
      <c r="D7" s="234">
        <f>SUM(G7,J7,M7,P7,S7,V7,Y7,AB7,AE7,AH7,AK7)</f>
        <v>0</v>
      </c>
      <c r="E7" s="235"/>
      <c r="F7" s="235"/>
      <c r="G7" s="236"/>
      <c r="H7" s="237"/>
      <c r="I7" s="237"/>
      <c r="J7" s="236"/>
      <c r="K7" s="237"/>
      <c r="L7" s="237"/>
      <c r="M7" s="236"/>
      <c r="N7" s="237"/>
      <c r="O7" s="237"/>
      <c r="P7" s="236"/>
      <c r="Q7" s="237"/>
      <c r="R7" s="237"/>
      <c r="S7" s="236"/>
      <c r="T7" s="237"/>
      <c r="U7" s="237"/>
      <c r="V7" s="236"/>
      <c r="W7" s="237"/>
      <c r="X7" s="237"/>
      <c r="Y7" s="236"/>
      <c r="Z7" s="237"/>
      <c r="AA7" s="237"/>
      <c r="AB7" s="236"/>
      <c r="AC7" s="237"/>
      <c r="AD7" s="237"/>
      <c r="AE7" s="236"/>
      <c r="AF7" s="237"/>
      <c r="AG7" s="237"/>
      <c r="AH7" s="236"/>
      <c r="AI7" s="237"/>
      <c r="AJ7" s="237"/>
      <c r="AK7" s="236"/>
      <c r="AL7" s="237"/>
      <c r="AM7" s="238"/>
    </row>
    <row r="8" spans="2:39" ht="21.6" customHeight="1">
      <c r="B8" s="687"/>
      <c r="C8" s="239" t="s">
        <v>205</v>
      </c>
      <c r="D8" s="240">
        <f>D6+D7</f>
        <v>0</v>
      </c>
      <c r="E8" s="241"/>
      <c r="F8" s="241"/>
      <c r="G8" s="242">
        <f t="shared" ref="G8:AH8" si="0">G6+G7</f>
        <v>0</v>
      </c>
      <c r="H8" s="241"/>
      <c r="I8" s="241"/>
      <c r="J8" s="242">
        <f t="shared" si="0"/>
        <v>0</v>
      </c>
      <c r="K8" s="241"/>
      <c r="L8" s="241"/>
      <c r="M8" s="242">
        <f t="shared" si="0"/>
        <v>0</v>
      </c>
      <c r="N8" s="241"/>
      <c r="O8" s="241"/>
      <c r="P8" s="242">
        <f t="shared" si="0"/>
        <v>0</v>
      </c>
      <c r="Q8" s="241"/>
      <c r="R8" s="241"/>
      <c r="S8" s="242">
        <f t="shared" si="0"/>
        <v>0</v>
      </c>
      <c r="T8" s="241"/>
      <c r="U8" s="241"/>
      <c r="V8" s="242">
        <f t="shared" si="0"/>
        <v>0</v>
      </c>
      <c r="W8" s="241"/>
      <c r="X8" s="241"/>
      <c r="Y8" s="242">
        <f t="shared" si="0"/>
        <v>0</v>
      </c>
      <c r="Z8" s="241"/>
      <c r="AA8" s="241"/>
      <c r="AB8" s="242">
        <f t="shared" si="0"/>
        <v>0</v>
      </c>
      <c r="AC8" s="241"/>
      <c r="AD8" s="241"/>
      <c r="AE8" s="242">
        <f t="shared" si="0"/>
        <v>0</v>
      </c>
      <c r="AF8" s="241"/>
      <c r="AG8" s="241"/>
      <c r="AH8" s="242">
        <f t="shared" si="0"/>
        <v>0</v>
      </c>
      <c r="AI8" s="241"/>
      <c r="AJ8" s="241"/>
      <c r="AK8" s="242">
        <f>AK6+AK7</f>
        <v>0</v>
      </c>
      <c r="AL8" s="241"/>
      <c r="AM8" s="243"/>
    </row>
    <row r="9" spans="2:39" ht="21.6" customHeight="1">
      <c r="B9" s="687" t="s">
        <v>206</v>
      </c>
      <c r="C9" s="244" t="s">
        <v>203</v>
      </c>
      <c r="D9" s="234">
        <f>SUM(G9,J9,M9,P9,S9,V9,Y9,AB9,AE9,AH9,AK9)</f>
        <v>0</v>
      </c>
      <c r="E9" s="235"/>
      <c r="F9" s="235"/>
      <c r="G9" s="236"/>
      <c r="H9" s="237"/>
      <c r="I9" s="237"/>
      <c r="J9" s="236"/>
      <c r="K9" s="237"/>
      <c r="L9" s="237"/>
      <c r="M9" s="236"/>
      <c r="N9" s="237"/>
      <c r="O9" s="237"/>
      <c r="P9" s="236"/>
      <c r="Q9" s="237"/>
      <c r="R9" s="237"/>
      <c r="S9" s="236"/>
      <c r="T9" s="237"/>
      <c r="U9" s="237"/>
      <c r="V9" s="236"/>
      <c r="W9" s="237"/>
      <c r="X9" s="237"/>
      <c r="Y9" s="236"/>
      <c r="Z9" s="237"/>
      <c r="AA9" s="237"/>
      <c r="AB9" s="236"/>
      <c r="AC9" s="237"/>
      <c r="AD9" s="237"/>
      <c r="AE9" s="236"/>
      <c r="AF9" s="237"/>
      <c r="AG9" s="237"/>
      <c r="AH9" s="236"/>
      <c r="AI9" s="237"/>
      <c r="AJ9" s="237"/>
      <c r="AK9" s="236"/>
      <c r="AL9" s="237"/>
      <c r="AM9" s="238"/>
    </row>
    <row r="10" spans="2:39" ht="21.6" customHeight="1">
      <c r="B10" s="687"/>
      <c r="C10" s="233" t="s">
        <v>204</v>
      </c>
      <c r="D10" s="234">
        <f>SUM(G10,J10,M10,P10,S10,V10,Y10,AB10,AE10,AH10,AK10)</f>
        <v>0</v>
      </c>
      <c r="E10" s="235"/>
      <c r="F10" s="235"/>
      <c r="G10" s="236"/>
      <c r="H10" s="237"/>
      <c r="I10" s="237"/>
      <c r="J10" s="236"/>
      <c r="K10" s="237"/>
      <c r="L10" s="237"/>
      <c r="M10" s="236"/>
      <c r="N10" s="237"/>
      <c r="O10" s="237"/>
      <c r="P10" s="236"/>
      <c r="Q10" s="237"/>
      <c r="R10" s="237"/>
      <c r="S10" s="236"/>
      <c r="T10" s="237"/>
      <c r="U10" s="237"/>
      <c r="V10" s="236"/>
      <c r="W10" s="237"/>
      <c r="X10" s="237"/>
      <c r="Y10" s="236"/>
      <c r="Z10" s="237"/>
      <c r="AA10" s="237"/>
      <c r="AB10" s="236"/>
      <c r="AC10" s="237"/>
      <c r="AD10" s="237"/>
      <c r="AE10" s="236"/>
      <c r="AF10" s="237"/>
      <c r="AG10" s="237"/>
      <c r="AH10" s="236"/>
      <c r="AI10" s="237"/>
      <c r="AJ10" s="237"/>
      <c r="AK10" s="236"/>
      <c r="AL10" s="237"/>
      <c r="AM10" s="238"/>
    </row>
    <row r="11" spans="2:39" ht="21.6" customHeight="1">
      <c r="B11" s="687"/>
      <c r="C11" s="239" t="s">
        <v>205</v>
      </c>
      <c r="D11" s="240">
        <f>D9+D10</f>
        <v>0</v>
      </c>
      <c r="E11" s="241"/>
      <c r="F11" s="241"/>
      <c r="G11" s="242">
        <f t="shared" ref="G11:AH11" si="1">G9+G10</f>
        <v>0</v>
      </c>
      <c r="H11" s="241"/>
      <c r="I11" s="241"/>
      <c r="J11" s="242">
        <f t="shared" si="1"/>
        <v>0</v>
      </c>
      <c r="K11" s="241"/>
      <c r="L11" s="241"/>
      <c r="M11" s="242">
        <f t="shared" si="1"/>
        <v>0</v>
      </c>
      <c r="N11" s="241"/>
      <c r="O11" s="241"/>
      <c r="P11" s="242">
        <f t="shared" si="1"/>
        <v>0</v>
      </c>
      <c r="Q11" s="241"/>
      <c r="R11" s="241"/>
      <c r="S11" s="242">
        <f t="shared" si="1"/>
        <v>0</v>
      </c>
      <c r="T11" s="241"/>
      <c r="U11" s="241"/>
      <c r="V11" s="242">
        <f t="shared" si="1"/>
        <v>0</v>
      </c>
      <c r="W11" s="241"/>
      <c r="X11" s="241"/>
      <c r="Y11" s="242">
        <f t="shared" si="1"/>
        <v>0</v>
      </c>
      <c r="Z11" s="241"/>
      <c r="AA11" s="241"/>
      <c r="AB11" s="242">
        <f t="shared" si="1"/>
        <v>0</v>
      </c>
      <c r="AC11" s="241"/>
      <c r="AD11" s="241"/>
      <c r="AE11" s="242">
        <f t="shared" si="1"/>
        <v>0</v>
      </c>
      <c r="AF11" s="241"/>
      <c r="AG11" s="241"/>
      <c r="AH11" s="242">
        <f t="shared" si="1"/>
        <v>0</v>
      </c>
      <c r="AI11" s="241"/>
      <c r="AJ11" s="241"/>
      <c r="AK11" s="242">
        <f>AK9+AK10</f>
        <v>0</v>
      </c>
      <c r="AL11" s="241"/>
      <c r="AM11" s="243"/>
    </row>
    <row r="12" spans="2:39" ht="21.6" customHeight="1">
      <c r="B12" s="687" t="s">
        <v>207</v>
      </c>
      <c r="C12" s="244" t="s">
        <v>203</v>
      </c>
      <c r="D12" s="234">
        <f>SUM(G12,J12,M12,P12,S12,V12,Y12,AB12,AE12,AH12,AK12)</f>
        <v>0</v>
      </c>
      <c r="E12" s="235"/>
      <c r="F12" s="235"/>
      <c r="G12" s="236"/>
      <c r="H12" s="237"/>
      <c r="I12" s="237"/>
      <c r="J12" s="236"/>
      <c r="K12" s="237"/>
      <c r="L12" s="237"/>
      <c r="M12" s="236"/>
      <c r="N12" s="237"/>
      <c r="O12" s="237"/>
      <c r="P12" s="236"/>
      <c r="Q12" s="237"/>
      <c r="R12" s="237"/>
      <c r="S12" s="236"/>
      <c r="T12" s="237"/>
      <c r="U12" s="237"/>
      <c r="V12" s="236"/>
      <c r="W12" s="237"/>
      <c r="X12" s="237"/>
      <c r="Y12" s="236"/>
      <c r="Z12" s="237"/>
      <c r="AA12" s="237"/>
      <c r="AB12" s="236"/>
      <c r="AC12" s="237"/>
      <c r="AD12" s="237"/>
      <c r="AE12" s="236"/>
      <c r="AF12" s="237"/>
      <c r="AG12" s="237"/>
      <c r="AH12" s="236"/>
      <c r="AI12" s="237"/>
      <c r="AJ12" s="237"/>
      <c r="AK12" s="236"/>
      <c r="AL12" s="237"/>
      <c r="AM12" s="238"/>
    </row>
    <row r="13" spans="2:39" ht="21.6" customHeight="1">
      <c r="B13" s="687"/>
      <c r="C13" s="233" t="s">
        <v>204</v>
      </c>
      <c r="D13" s="234">
        <f>SUM(G13,J13,M13,P13,S13,V13,Y13,AB13,AE13,AH13,AK13)</f>
        <v>0</v>
      </c>
      <c r="E13" s="235"/>
      <c r="F13" s="235"/>
      <c r="G13" s="236"/>
      <c r="H13" s="237"/>
      <c r="I13" s="237"/>
      <c r="J13" s="236"/>
      <c r="K13" s="237"/>
      <c r="L13" s="237"/>
      <c r="M13" s="236"/>
      <c r="N13" s="237"/>
      <c r="O13" s="237"/>
      <c r="P13" s="236"/>
      <c r="Q13" s="237"/>
      <c r="R13" s="237"/>
      <c r="S13" s="236"/>
      <c r="T13" s="237"/>
      <c r="U13" s="237"/>
      <c r="V13" s="236"/>
      <c r="W13" s="237"/>
      <c r="X13" s="237"/>
      <c r="Y13" s="236"/>
      <c r="Z13" s="237"/>
      <c r="AA13" s="237"/>
      <c r="AB13" s="236"/>
      <c r="AC13" s="237"/>
      <c r="AD13" s="237"/>
      <c r="AE13" s="236"/>
      <c r="AF13" s="237"/>
      <c r="AG13" s="237"/>
      <c r="AH13" s="236"/>
      <c r="AI13" s="237"/>
      <c r="AJ13" s="237"/>
      <c r="AK13" s="236"/>
      <c r="AL13" s="237"/>
      <c r="AM13" s="238"/>
    </row>
    <row r="14" spans="2:39" ht="21.6" customHeight="1">
      <c r="B14" s="687"/>
      <c r="C14" s="239" t="s">
        <v>205</v>
      </c>
      <c r="D14" s="240">
        <f>D12+D13</f>
        <v>0</v>
      </c>
      <c r="E14" s="241"/>
      <c r="F14" s="241"/>
      <c r="G14" s="242">
        <f t="shared" ref="G14:AH14" si="2">G12+G13</f>
        <v>0</v>
      </c>
      <c r="H14" s="241"/>
      <c r="I14" s="241"/>
      <c r="J14" s="242">
        <f t="shared" si="2"/>
        <v>0</v>
      </c>
      <c r="K14" s="241"/>
      <c r="L14" s="241"/>
      <c r="M14" s="242">
        <f t="shared" si="2"/>
        <v>0</v>
      </c>
      <c r="N14" s="241"/>
      <c r="O14" s="241"/>
      <c r="P14" s="242">
        <f t="shared" si="2"/>
        <v>0</v>
      </c>
      <c r="Q14" s="241"/>
      <c r="R14" s="241"/>
      <c r="S14" s="242">
        <f t="shared" si="2"/>
        <v>0</v>
      </c>
      <c r="T14" s="241"/>
      <c r="U14" s="241"/>
      <c r="V14" s="242">
        <f t="shared" si="2"/>
        <v>0</v>
      </c>
      <c r="W14" s="241"/>
      <c r="X14" s="241"/>
      <c r="Y14" s="242">
        <f t="shared" si="2"/>
        <v>0</v>
      </c>
      <c r="Z14" s="241"/>
      <c r="AA14" s="241"/>
      <c r="AB14" s="242">
        <f t="shared" si="2"/>
        <v>0</v>
      </c>
      <c r="AC14" s="241"/>
      <c r="AD14" s="241"/>
      <c r="AE14" s="242">
        <f t="shared" si="2"/>
        <v>0</v>
      </c>
      <c r="AF14" s="241"/>
      <c r="AG14" s="241"/>
      <c r="AH14" s="242">
        <f t="shared" si="2"/>
        <v>0</v>
      </c>
      <c r="AI14" s="241"/>
      <c r="AJ14" s="241"/>
      <c r="AK14" s="242">
        <f>AK12+AK13</f>
        <v>0</v>
      </c>
      <c r="AL14" s="241"/>
      <c r="AM14" s="243"/>
    </row>
    <row r="15" spans="2:39" ht="21.6" customHeight="1">
      <c r="B15" s="687" t="s">
        <v>208</v>
      </c>
      <c r="C15" s="244" t="s">
        <v>203</v>
      </c>
      <c r="D15" s="234">
        <f>SUM(G15,J15,M15,P15,S15,V15,Y15,AB15,AE15,AH15,AK15)</f>
        <v>0</v>
      </c>
      <c r="E15" s="235"/>
      <c r="F15" s="235"/>
      <c r="G15" s="236"/>
      <c r="H15" s="237"/>
      <c r="I15" s="237"/>
      <c r="J15" s="236"/>
      <c r="K15" s="237"/>
      <c r="L15" s="237"/>
      <c r="M15" s="236"/>
      <c r="N15" s="237"/>
      <c r="O15" s="237"/>
      <c r="P15" s="236"/>
      <c r="Q15" s="237"/>
      <c r="R15" s="237"/>
      <c r="S15" s="236"/>
      <c r="T15" s="237"/>
      <c r="U15" s="237"/>
      <c r="V15" s="236"/>
      <c r="W15" s="237"/>
      <c r="X15" s="237"/>
      <c r="Y15" s="236"/>
      <c r="Z15" s="237"/>
      <c r="AA15" s="237"/>
      <c r="AB15" s="236"/>
      <c r="AC15" s="237"/>
      <c r="AD15" s="237"/>
      <c r="AE15" s="236"/>
      <c r="AF15" s="237"/>
      <c r="AG15" s="237"/>
      <c r="AH15" s="236"/>
      <c r="AI15" s="237"/>
      <c r="AJ15" s="237"/>
      <c r="AK15" s="236"/>
      <c r="AL15" s="237"/>
      <c r="AM15" s="238"/>
    </row>
    <row r="16" spans="2:39" ht="21.6" customHeight="1">
      <c r="B16" s="687"/>
      <c r="C16" s="233" t="s">
        <v>204</v>
      </c>
      <c r="D16" s="234">
        <f>SUM(G16,J16,M16,P16,S16,V16,Y16,AB16,AE16,AH16,AK16)</f>
        <v>0</v>
      </c>
      <c r="E16" s="235"/>
      <c r="F16" s="235"/>
      <c r="G16" s="236"/>
      <c r="H16" s="237"/>
      <c r="I16" s="237"/>
      <c r="J16" s="236"/>
      <c r="K16" s="237"/>
      <c r="L16" s="237"/>
      <c r="M16" s="236"/>
      <c r="N16" s="237"/>
      <c r="O16" s="237"/>
      <c r="P16" s="236"/>
      <c r="Q16" s="237"/>
      <c r="R16" s="237"/>
      <c r="S16" s="236"/>
      <c r="T16" s="237"/>
      <c r="U16" s="237"/>
      <c r="V16" s="236"/>
      <c r="W16" s="237"/>
      <c r="X16" s="237"/>
      <c r="Y16" s="236"/>
      <c r="Z16" s="237"/>
      <c r="AA16" s="237"/>
      <c r="AB16" s="236"/>
      <c r="AC16" s="237"/>
      <c r="AD16" s="237"/>
      <c r="AE16" s="236"/>
      <c r="AF16" s="237"/>
      <c r="AG16" s="237"/>
      <c r="AH16" s="236"/>
      <c r="AI16" s="237"/>
      <c r="AJ16" s="237"/>
      <c r="AK16" s="236"/>
      <c r="AL16" s="237"/>
      <c r="AM16" s="238"/>
    </row>
    <row r="17" spans="2:39" ht="21.6" customHeight="1">
      <c r="B17" s="687"/>
      <c r="C17" s="239" t="s">
        <v>205</v>
      </c>
      <c r="D17" s="240">
        <f>D15+D16</f>
        <v>0</v>
      </c>
      <c r="E17" s="241"/>
      <c r="F17" s="241"/>
      <c r="G17" s="245">
        <f>G15+G16</f>
        <v>0</v>
      </c>
      <c r="H17" s="246"/>
      <c r="I17" s="246"/>
      <c r="J17" s="245">
        <f t="shared" ref="J17:AH17" si="3">J15+J16</f>
        <v>0</v>
      </c>
      <c r="K17" s="246"/>
      <c r="L17" s="246"/>
      <c r="M17" s="245">
        <f t="shared" si="3"/>
        <v>0</v>
      </c>
      <c r="N17" s="246"/>
      <c r="O17" s="246"/>
      <c r="P17" s="245">
        <f t="shared" si="3"/>
        <v>0</v>
      </c>
      <c r="Q17" s="246"/>
      <c r="R17" s="246"/>
      <c r="S17" s="245">
        <f t="shared" si="3"/>
        <v>0</v>
      </c>
      <c r="T17" s="246"/>
      <c r="U17" s="246"/>
      <c r="V17" s="245">
        <f t="shared" si="3"/>
        <v>0</v>
      </c>
      <c r="W17" s="246"/>
      <c r="X17" s="246"/>
      <c r="Y17" s="245">
        <f t="shared" si="3"/>
        <v>0</v>
      </c>
      <c r="Z17" s="246"/>
      <c r="AA17" s="246"/>
      <c r="AB17" s="245">
        <f t="shared" si="3"/>
        <v>0</v>
      </c>
      <c r="AC17" s="246"/>
      <c r="AD17" s="246"/>
      <c r="AE17" s="245">
        <f t="shared" si="3"/>
        <v>0</v>
      </c>
      <c r="AF17" s="246"/>
      <c r="AG17" s="246"/>
      <c r="AH17" s="245">
        <f t="shared" si="3"/>
        <v>0</v>
      </c>
      <c r="AI17" s="246"/>
      <c r="AJ17" s="246"/>
      <c r="AK17" s="245">
        <f>AK15+AK16</f>
        <v>0</v>
      </c>
      <c r="AL17" s="246"/>
      <c r="AM17" s="247"/>
    </row>
    <row r="18" spans="2:39" ht="21.6" customHeight="1">
      <c r="B18" s="687" t="s">
        <v>209</v>
      </c>
      <c r="C18" s="244" t="s">
        <v>210</v>
      </c>
      <c r="D18" s="234">
        <f>SUM(G18,J18,M18,P18,S18,V18,Y18,AB18,AE18,AH18,AK18)</f>
        <v>0</v>
      </c>
      <c r="E18" s="235"/>
      <c r="F18" s="235"/>
      <c r="G18" s="236"/>
      <c r="H18" s="237"/>
      <c r="I18" s="237"/>
      <c r="J18" s="236"/>
      <c r="K18" s="237"/>
      <c r="L18" s="237"/>
      <c r="M18" s="236"/>
      <c r="N18" s="237"/>
      <c r="O18" s="237"/>
      <c r="P18" s="236"/>
      <c r="Q18" s="237"/>
      <c r="R18" s="237"/>
      <c r="S18" s="236"/>
      <c r="T18" s="237"/>
      <c r="U18" s="237"/>
      <c r="V18" s="236"/>
      <c r="W18" s="237"/>
      <c r="X18" s="237"/>
      <c r="Y18" s="236"/>
      <c r="Z18" s="237"/>
      <c r="AA18" s="237"/>
      <c r="AB18" s="236"/>
      <c r="AC18" s="237"/>
      <c r="AD18" s="237"/>
      <c r="AE18" s="236"/>
      <c r="AF18" s="237"/>
      <c r="AG18" s="237"/>
      <c r="AH18" s="236"/>
      <c r="AI18" s="237"/>
      <c r="AJ18" s="237"/>
      <c r="AK18" s="236"/>
      <c r="AL18" s="237"/>
      <c r="AM18" s="238"/>
    </row>
    <row r="19" spans="2:39" ht="21.6" customHeight="1">
      <c r="B19" s="687"/>
      <c r="C19" s="233" t="s">
        <v>211</v>
      </c>
      <c r="D19" s="234">
        <f>SUM(G19,J19,M19,P19,S19,V19,Y19,AB19,AE19,AH19,AK19)</f>
        <v>0</v>
      </c>
      <c r="E19" s="235"/>
      <c r="F19" s="235"/>
      <c r="G19" s="236"/>
      <c r="H19" s="237"/>
      <c r="I19" s="237"/>
      <c r="J19" s="236"/>
      <c r="K19" s="237"/>
      <c r="L19" s="237"/>
      <c r="M19" s="236"/>
      <c r="N19" s="237"/>
      <c r="O19" s="237"/>
      <c r="P19" s="236"/>
      <c r="Q19" s="237"/>
      <c r="R19" s="237"/>
      <c r="S19" s="236"/>
      <c r="T19" s="237"/>
      <c r="U19" s="237"/>
      <c r="V19" s="236"/>
      <c r="W19" s="237"/>
      <c r="X19" s="237"/>
      <c r="Y19" s="236"/>
      <c r="Z19" s="237"/>
      <c r="AA19" s="237"/>
      <c r="AB19" s="236"/>
      <c r="AC19" s="237"/>
      <c r="AD19" s="237"/>
      <c r="AE19" s="236"/>
      <c r="AF19" s="237"/>
      <c r="AG19" s="237"/>
      <c r="AH19" s="236"/>
      <c r="AI19" s="237"/>
      <c r="AJ19" s="237"/>
      <c r="AK19" s="236"/>
      <c r="AL19" s="237"/>
      <c r="AM19" s="238"/>
    </row>
    <row r="20" spans="2:39" ht="21.6" customHeight="1">
      <c r="B20" s="687"/>
      <c r="C20" s="239" t="s">
        <v>212</v>
      </c>
      <c r="D20" s="240">
        <f>D18+D19</f>
        <v>0</v>
      </c>
      <c r="E20" s="241"/>
      <c r="F20" s="241"/>
      <c r="G20" s="245">
        <f t="shared" ref="G20:AH20" si="4">G18+G19</f>
        <v>0</v>
      </c>
      <c r="H20" s="246"/>
      <c r="I20" s="246"/>
      <c r="J20" s="245">
        <f t="shared" si="4"/>
        <v>0</v>
      </c>
      <c r="K20" s="246"/>
      <c r="L20" s="246"/>
      <c r="M20" s="245">
        <f t="shared" si="4"/>
        <v>0</v>
      </c>
      <c r="N20" s="246"/>
      <c r="O20" s="246"/>
      <c r="P20" s="245">
        <f t="shared" si="4"/>
        <v>0</v>
      </c>
      <c r="Q20" s="246"/>
      <c r="R20" s="246"/>
      <c r="S20" s="245">
        <f t="shared" si="4"/>
        <v>0</v>
      </c>
      <c r="T20" s="246"/>
      <c r="U20" s="246"/>
      <c r="V20" s="245">
        <f t="shared" si="4"/>
        <v>0</v>
      </c>
      <c r="W20" s="246"/>
      <c r="X20" s="246"/>
      <c r="Y20" s="245">
        <f t="shared" si="4"/>
        <v>0</v>
      </c>
      <c r="Z20" s="246"/>
      <c r="AA20" s="246"/>
      <c r="AB20" s="245">
        <f t="shared" si="4"/>
        <v>0</v>
      </c>
      <c r="AC20" s="246"/>
      <c r="AD20" s="246"/>
      <c r="AE20" s="245">
        <f t="shared" si="4"/>
        <v>0</v>
      </c>
      <c r="AF20" s="246"/>
      <c r="AG20" s="246"/>
      <c r="AH20" s="245">
        <f t="shared" si="4"/>
        <v>0</v>
      </c>
      <c r="AI20" s="246"/>
      <c r="AJ20" s="246"/>
      <c r="AK20" s="245">
        <f>AK18+AK19</f>
        <v>0</v>
      </c>
      <c r="AL20" s="246"/>
      <c r="AM20" s="247"/>
    </row>
    <row r="21" spans="2:39" ht="21.6" customHeight="1">
      <c r="B21" s="687" t="s">
        <v>213</v>
      </c>
      <c r="C21" s="244" t="s">
        <v>210</v>
      </c>
      <c r="D21" s="234">
        <f>SUM(G21,J21,M21,P21,S21,V21,Y21,AB21,AE21,AH21,AK21)</f>
        <v>0</v>
      </c>
      <c r="E21" s="235"/>
      <c r="F21" s="235"/>
      <c r="G21" s="236"/>
      <c r="H21" s="237"/>
      <c r="I21" s="237"/>
      <c r="J21" s="236"/>
      <c r="K21" s="237"/>
      <c r="L21" s="237"/>
      <c r="M21" s="236"/>
      <c r="N21" s="237"/>
      <c r="O21" s="237"/>
      <c r="P21" s="236"/>
      <c r="Q21" s="237"/>
      <c r="R21" s="237"/>
      <c r="S21" s="236"/>
      <c r="T21" s="237"/>
      <c r="U21" s="237"/>
      <c r="V21" s="236"/>
      <c r="W21" s="237"/>
      <c r="X21" s="237"/>
      <c r="Y21" s="236"/>
      <c r="Z21" s="237"/>
      <c r="AA21" s="237"/>
      <c r="AB21" s="236"/>
      <c r="AC21" s="237"/>
      <c r="AD21" s="237"/>
      <c r="AE21" s="236"/>
      <c r="AF21" s="237"/>
      <c r="AG21" s="237"/>
      <c r="AH21" s="236"/>
      <c r="AI21" s="237"/>
      <c r="AJ21" s="237"/>
      <c r="AK21" s="236"/>
      <c r="AL21" s="237"/>
      <c r="AM21" s="238"/>
    </row>
    <row r="22" spans="2:39" ht="21.6" customHeight="1">
      <c r="B22" s="687"/>
      <c r="C22" s="233" t="s">
        <v>211</v>
      </c>
      <c r="D22" s="234">
        <f>SUM(G22,J22,M22,P22,S22,V22,Y22,AB22,AE22,AH22,AK22)</f>
        <v>0</v>
      </c>
      <c r="E22" s="235"/>
      <c r="F22" s="235"/>
      <c r="G22" s="236"/>
      <c r="H22" s="237"/>
      <c r="I22" s="237"/>
      <c r="J22" s="236"/>
      <c r="K22" s="237"/>
      <c r="L22" s="237"/>
      <c r="M22" s="236"/>
      <c r="N22" s="237"/>
      <c r="O22" s="237"/>
      <c r="P22" s="236"/>
      <c r="Q22" s="237"/>
      <c r="R22" s="237"/>
      <c r="S22" s="236"/>
      <c r="T22" s="237"/>
      <c r="U22" s="237"/>
      <c r="V22" s="236"/>
      <c r="W22" s="237"/>
      <c r="X22" s="237"/>
      <c r="Y22" s="236"/>
      <c r="Z22" s="237"/>
      <c r="AA22" s="237"/>
      <c r="AB22" s="236"/>
      <c r="AC22" s="237"/>
      <c r="AD22" s="237"/>
      <c r="AE22" s="236"/>
      <c r="AF22" s="237"/>
      <c r="AG22" s="237"/>
      <c r="AH22" s="236"/>
      <c r="AI22" s="237"/>
      <c r="AJ22" s="237"/>
      <c r="AK22" s="236"/>
      <c r="AL22" s="237"/>
      <c r="AM22" s="238"/>
    </row>
    <row r="23" spans="2:39" ht="21.6" customHeight="1">
      <c r="B23" s="687"/>
      <c r="C23" s="239" t="s">
        <v>212</v>
      </c>
      <c r="D23" s="240">
        <f>D21+D22</f>
        <v>0</v>
      </c>
      <c r="E23" s="241"/>
      <c r="F23" s="241"/>
      <c r="G23" s="245">
        <f t="shared" ref="G23:AH23" si="5">G21+G22</f>
        <v>0</v>
      </c>
      <c r="H23" s="246"/>
      <c r="I23" s="246"/>
      <c r="J23" s="245">
        <f t="shared" si="5"/>
        <v>0</v>
      </c>
      <c r="K23" s="246"/>
      <c r="L23" s="246"/>
      <c r="M23" s="245">
        <f t="shared" si="5"/>
        <v>0</v>
      </c>
      <c r="N23" s="246"/>
      <c r="O23" s="246"/>
      <c r="P23" s="245">
        <f t="shared" si="5"/>
        <v>0</v>
      </c>
      <c r="Q23" s="246"/>
      <c r="R23" s="246"/>
      <c r="S23" s="245">
        <f t="shared" si="5"/>
        <v>0</v>
      </c>
      <c r="T23" s="246"/>
      <c r="U23" s="246"/>
      <c r="V23" s="245">
        <f t="shared" si="5"/>
        <v>0</v>
      </c>
      <c r="W23" s="246"/>
      <c r="X23" s="246"/>
      <c r="Y23" s="245">
        <f t="shared" si="5"/>
        <v>0</v>
      </c>
      <c r="Z23" s="246"/>
      <c r="AA23" s="246"/>
      <c r="AB23" s="245">
        <f t="shared" si="5"/>
        <v>0</v>
      </c>
      <c r="AC23" s="246"/>
      <c r="AD23" s="246"/>
      <c r="AE23" s="245">
        <f t="shared" si="5"/>
        <v>0</v>
      </c>
      <c r="AF23" s="246"/>
      <c r="AG23" s="246"/>
      <c r="AH23" s="245">
        <f t="shared" si="5"/>
        <v>0</v>
      </c>
      <c r="AI23" s="246"/>
      <c r="AJ23" s="246"/>
      <c r="AK23" s="245">
        <f>AK21+AK22</f>
        <v>0</v>
      </c>
      <c r="AL23" s="246"/>
      <c r="AM23" s="247"/>
    </row>
    <row r="24" spans="2:39" ht="21.6" customHeight="1">
      <c r="B24" s="687" t="s">
        <v>214</v>
      </c>
      <c r="C24" s="244" t="s">
        <v>210</v>
      </c>
      <c r="D24" s="234">
        <f>SUM(G24,J24,M24,P24,S24,V24,Y24,AB24,AE24,AH24,AK24)</f>
        <v>0</v>
      </c>
      <c r="E24" s="235"/>
      <c r="F24" s="235"/>
      <c r="G24" s="236"/>
      <c r="H24" s="237"/>
      <c r="I24" s="237"/>
      <c r="J24" s="236"/>
      <c r="K24" s="237"/>
      <c r="L24" s="237"/>
      <c r="M24" s="236"/>
      <c r="N24" s="237"/>
      <c r="O24" s="237"/>
      <c r="P24" s="236"/>
      <c r="Q24" s="237"/>
      <c r="R24" s="237"/>
      <c r="S24" s="236"/>
      <c r="T24" s="237"/>
      <c r="U24" s="237"/>
      <c r="V24" s="236"/>
      <c r="W24" s="237"/>
      <c r="X24" s="237"/>
      <c r="Y24" s="236"/>
      <c r="Z24" s="237"/>
      <c r="AA24" s="237"/>
      <c r="AB24" s="236"/>
      <c r="AC24" s="237"/>
      <c r="AD24" s="237"/>
      <c r="AE24" s="236"/>
      <c r="AF24" s="237"/>
      <c r="AG24" s="237"/>
      <c r="AH24" s="236"/>
      <c r="AI24" s="237"/>
      <c r="AJ24" s="237"/>
      <c r="AK24" s="236"/>
      <c r="AL24" s="237"/>
      <c r="AM24" s="238"/>
    </row>
    <row r="25" spans="2:39" ht="21.6" customHeight="1">
      <c r="B25" s="687"/>
      <c r="C25" s="233" t="s">
        <v>211</v>
      </c>
      <c r="D25" s="234">
        <f t="shared" ref="D25" si="6">SUM(G25:AM25)</f>
        <v>0</v>
      </c>
      <c r="E25" s="235"/>
      <c r="F25" s="235"/>
      <c r="G25" s="236"/>
      <c r="H25" s="237"/>
      <c r="I25" s="237"/>
      <c r="J25" s="236"/>
      <c r="K25" s="237"/>
      <c r="L25" s="237"/>
      <c r="M25" s="236"/>
      <c r="N25" s="237"/>
      <c r="O25" s="237"/>
      <c r="P25" s="236"/>
      <c r="Q25" s="237"/>
      <c r="R25" s="237"/>
      <c r="S25" s="236"/>
      <c r="T25" s="237"/>
      <c r="U25" s="237"/>
      <c r="V25" s="236"/>
      <c r="W25" s="237"/>
      <c r="X25" s="237"/>
      <c r="Y25" s="236"/>
      <c r="Z25" s="237"/>
      <c r="AA25" s="237"/>
      <c r="AB25" s="236"/>
      <c r="AC25" s="237"/>
      <c r="AD25" s="237"/>
      <c r="AE25" s="236"/>
      <c r="AF25" s="237"/>
      <c r="AG25" s="237"/>
      <c r="AH25" s="236"/>
      <c r="AI25" s="237"/>
      <c r="AJ25" s="237"/>
      <c r="AK25" s="236"/>
      <c r="AL25" s="237"/>
      <c r="AM25" s="238"/>
    </row>
    <row r="26" spans="2:39" ht="21.6" customHeight="1">
      <c r="B26" s="687"/>
      <c r="C26" s="239" t="s">
        <v>212</v>
      </c>
      <c r="D26" s="240">
        <f>D24+D25</f>
        <v>0</v>
      </c>
      <c r="E26" s="241"/>
      <c r="F26" s="241"/>
      <c r="G26" s="245">
        <f t="shared" ref="G26:AH26" si="7">G24+G25</f>
        <v>0</v>
      </c>
      <c r="H26" s="246"/>
      <c r="I26" s="246"/>
      <c r="J26" s="245">
        <f t="shared" si="7"/>
        <v>0</v>
      </c>
      <c r="K26" s="246"/>
      <c r="L26" s="246"/>
      <c r="M26" s="245">
        <f t="shared" si="7"/>
        <v>0</v>
      </c>
      <c r="N26" s="246"/>
      <c r="O26" s="246"/>
      <c r="P26" s="245">
        <f t="shared" si="7"/>
        <v>0</v>
      </c>
      <c r="Q26" s="246"/>
      <c r="R26" s="246"/>
      <c r="S26" s="245">
        <f t="shared" si="7"/>
        <v>0</v>
      </c>
      <c r="T26" s="246"/>
      <c r="U26" s="246"/>
      <c r="V26" s="245">
        <f t="shared" si="7"/>
        <v>0</v>
      </c>
      <c r="W26" s="246"/>
      <c r="X26" s="246"/>
      <c r="Y26" s="245">
        <f t="shared" si="7"/>
        <v>0</v>
      </c>
      <c r="Z26" s="246"/>
      <c r="AA26" s="246"/>
      <c r="AB26" s="245">
        <f t="shared" si="7"/>
        <v>0</v>
      </c>
      <c r="AC26" s="246"/>
      <c r="AD26" s="246"/>
      <c r="AE26" s="245">
        <f t="shared" si="7"/>
        <v>0</v>
      </c>
      <c r="AF26" s="246"/>
      <c r="AG26" s="246"/>
      <c r="AH26" s="245">
        <f t="shared" si="7"/>
        <v>0</v>
      </c>
      <c r="AI26" s="246"/>
      <c r="AJ26" s="246"/>
      <c r="AK26" s="245">
        <f>AK25+AK24</f>
        <v>0</v>
      </c>
      <c r="AL26" s="246"/>
      <c r="AM26" s="247"/>
    </row>
    <row r="27" spans="2:39" ht="21.6" customHeight="1">
      <c r="B27" s="692" t="s">
        <v>228</v>
      </c>
      <c r="C27" s="244" t="s">
        <v>210</v>
      </c>
      <c r="D27" s="234">
        <f>SUM(G27,J27,M27,P27,S27,V27,Y27,AB27,AE27,AH27,AK27)</f>
        <v>0</v>
      </c>
      <c r="E27" s="235"/>
      <c r="F27" s="235"/>
      <c r="G27" s="236"/>
      <c r="H27" s="237"/>
      <c r="I27" s="237"/>
      <c r="J27" s="236"/>
      <c r="K27" s="237"/>
      <c r="L27" s="237"/>
      <c r="M27" s="236"/>
      <c r="N27" s="237"/>
      <c r="O27" s="237"/>
      <c r="P27" s="236"/>
      <c r="Q27" s="237"/>
      <c r="R27" s="237"/>
      <c r="S27" s="236"/>
      <c r="T27" s="237"/>
      <c r="U27" s="237"/>
      <c r="V27" s="236"/>
      <c r="W27" s="237"/>
      <c r="X27" s="237"/>
      <c r="Y27" s="236"/>
      <c r="Z27" s="237"/>
      <c r="AA27" s="237"/>
      <c r="AB27" s="236"/>
      <c r="AC27" s="237"/>
      <c r="AD27" s="237"/>
      <c r="AE27" s="236"/>
      <c r="AF27" s="237"/>
      <c r="AG27" s="237"/>
      <c r="AH27" s="236"/>
      <c r="AI27" s="237"/>
      <c r="AJ27" s="237"/>
      <c r="AK27" s="236"/>
      <c r="AL27" s="237"/>
      <c r="AM27" s="238"/>
    </row>
    <row r="28" spans="2:39" ht="21.6" customHeight="1">
      <c r="B28" s="687"/>
      <c r="C28" s="233" t="s">
        <v>211</v>
      </c>
      <c r="D28" s="234">
        <f>SUM(G28,J28,M28,P28,S28,V28,Y28,AB28,AE28,AH28,AK28)</f>
        <v>0</v>
      </c>
      <c r="E28" s="235"/>
      <c r="F28" s="235"/>
      <c r="G28" s="236"/>
      <c r="H28" s="237"/>
      <c r="I28" s="237"/>
      <c r="J28" s="236"/>
      <c r="K28" s="237"/>
      <c r="L28" s="237"/>
      <c r="M28" s="236"/>
      <c r="N28" s="237"/>
      <c r="O28" s="237"/>
      <c r="P28" s="236"/>
      <c r="Q28" s="237"/>
      <c r="R28" s="237"/>
      <c r="S28" s="236"/>
      <c r="T28" s="237"/>
      <c r="U28" s="237"/>
      <c r="V28" s="236"/>
      <c r="W28" s="237"/>
      <c r="X28" s="237"/>
      <c r="Y28" s="236"/>
      <c r="Z28" s="237"/>
      <c r="AA28" s="237"/>
      <c r="AB28" s="236"/>
      <c r="AC28" s="237"/>
      <c r="AD28" s="237"/>
      <c r="AE28" s="236"/>
      <c r="AF28" s="237"/>
      <c r="AG28" s="237"/>
      <c r="AH28" s="236"/>
      <c r="AI28" s="237"/>
      <c r="AJ28" s="237"/>
      <c r="AK28" s="236"/>
      <c r="AL28" s="237"/>
      <c r="AM28" s="238"/>
    </row>
    <row r="29" spans="2:39" ht="21.6" customHeight="1">
      <c r="B29" s="687"/>
      <c r="C29" s="239" t="s">
        <v>212</v>
      </c>
      <c r="D29" s="240">
        <f>D27+D28</f>
        <v>0</v>
      </c>
      <c r="E29" s="241"/>
      <c r="F29" s="241"/>
      <c r="G29" s="245">
        <f t="shared" ref="G29:AH29" si="8">G27+G28</f>
        <v>0</v>
      </c>
      <c r="H29" s="246"/>
      <c r="I29" s="246"/>
      <c r="J29" s="245">
        <f t="shared" si="8"/>
        <v>0</v>
      </c>
      <c r="K29" s="246"/>
      <c r="L29" s="246"/>
      <c r="M29" s="245">
        <f t="shared" si="8"/>
        <v>0</v>
      </c>
      <c r="N29" s="246"/>
      <c r="O29" s="246"/>
      <c r="P29" s="245">
        <f t="shared" si="8"/>
        <v>0</v>
      </c>
      <c r="Q29" s="246"/>
      <c r="R29" s="246"/>
      <c r="S29" s="245">
        <f t="shared" si="8"/>
        <v>0</v>
      </c>
      <c r="T29" s="246"/>
      <c r="U29" s="246"/>
      <c r="V29" s="245">
        <f t="shared" si="8"/>
        <v>0</v>
      </c>
      <c r="W29" s="246"/>
      <c r="X29" s="246"/>
      <c r="Y29" s="245">
        <f t="shared" si="8"/>
        <v>0</v>
      </c>
      <c r="Z29" s="246"/>
      <c r="AA29" s="246"/>
      <c r="AB29" s="245">
        <f t="shared" si="8"/>
        <v>0</v>
      </c>
      <c r="AC29" s="246"/>
      <c r="AD29" s="246"/>
      <c r="AE29" s="245">
        <f t="shared" si="8"/>
        <v>0</v>
      </c>
      <c r="AF29" s="246"/>
      <c r="AG29" s="246"/>
      <c r="AH29" s="245">
        <f t="shared" si="8"/>
        <v>0</v>
      </c>
      <c r="AI29" s="246"/>
      <c r="AJ29" s="246"/>
      <c r="AK29" s="245">
        <f>AK28+AK27</f>
        <v>0</v>
      </c>
      <c r="AL29" s="246"/>
      <c r="AM29" s="247"/>
    </row>
    <row r="30" spans="2:39" ht="21.6" customHeight="1">
      <c r="B30" s="687" t="s">
        <v>215</v>
      </c>
      <c r="C30" s="244" t="s">
        <v>210</v>
      </c>
      <c r="D30" s="234">
        <f>SUM(G30,J30,M30,P30,S30,V30,Y30,AB30,AE30,AH30,AK30)</f>
        <v>0</v>
      </c>
      <c r="E30" s="235"/>
      <c r="F30" s="235"/>
      <c r="G30" s="236"/>
      <c r="H30" s="237"/>
      <c r="I30" s="237"/>
      <c r="J30" s="236"/>
      <c r="K30" s="237"/>
      <c r="L30" s="237"/>
      <c r="M30" s="236"/>
      <c r="N30" s="237"/>
      <c r="O30" s="237"/>
      <c r="P30" s="236"/>
      <c r="Q30" s="237"/>
      <c r="R30" s="237"/>
      <c r="S30" s="236"/>
      <c r="T30" s="237"/>
      <c r="U30" s="237"/>
      <c r="V30" s="236"/>
      <c r="W30" s="237"/>
      <c r="X30" s="237"/>
      <c r="Y30" s="236"/>
      <c r="Z30" s="237"/>
      <c r="AA30" s="237"/>
      <c r="AB30" s="236"/>
      <c r="AC30" s="237"/>
      <c r="AD30" s="237"/>
      <c r="AE30" s="236"/>
      <c r="AF30" s="237"/>
      <c r="AG30" s="237"/>
      <c r="AH30" s="236"/>
      <c r="AI30" s="237"/>
      <c r="AJ30" s="237"/>
      <c r="AK30" s="236"/>
      <c r="AL30" s="237"/>
      <c r="AM30" s="238"/>
    </row>
    <row r="31" spans="2:39" ht="21.6" customHeight="1">
      <c r="B31" s="687"/>
      <c r="C31" s="233" t="s">
        <v>211</v>
      </c>
      <c r="D31" s="234">
        <f>SUM(G31,J31,M31,P31,S31,V31,Y31,AB31,AE31,AH31,AK31)</f>
        <v>0</v>
      </c>
      <c r="E31" s="235"/>
      <c r="F31" s="235"/>
      <c r="G31" s="236"/>
      <c r="H31" s="237"/>
      <c r="I31" s="237"/>
      <c r="J31" s="236"/>
      <c r="K31" s="237"/>
      <c r="L31" s="237"/>
      <c r="M31" s="236"/>
      <c r="N31" s="237"/>
      <c r="O31" s="237"/>
      <c r="P31" s="236"/>
      <c r="Q31" s="237"/>
      <c r="R31" s="237"/>
      <c r="S31" s="236"/>
      <c r="T31" s="237"/>
      <c r="U31" s="237"/>
      <c r="V31" s="236"/>
      <c r="W31" s="237"/>
      <c r="X31" s="237"/>
      <c r="Y31" s="236"/>
      <c r="Z31" s="237"/>
      <c r="AA31" s="237"/>
      <c r="AB31" s="236"/>
      <c r="AC31" s="237"/>
      <c r="AD31" s="237"/>
      <c r="AE31" s="236"/>
      <c r="AF31" s="237"/>
      <c r="AG31" s="237"/>
      <c r="AH31" s="236"/>
      <c r="AI31" s="237"/>
      <c r="AJ31" s="237"/>
      <c r="AK31" s="236"/>
      <c r="AL31" s="237"/>
      <c r="AM31" s="238"/>
    </row>
    <row r="32" spans="2:39" ht="21.6" customHeight="1">
      <c r="B32" s="687"/>
      <c r="C32" s="239" t="s">
        <v>212</v>
      </c>
      <c r="D32" s="240">
        <f>D30+D31</f>
        <v>0</v>
      </c>
      <c r="E32" s="241"/>
      <c r="F32" s="241"/>
      <c r="G32" s="245">
        <f t="shared" ref="G32:AH32" si="9">G30+G31</f>
        <v>0</v>
      </c>
      <c r="H32" s="246"/>
      <c r="I32" s="246"/>
      <c r="J32" s="245">
        <f t="shared" si="9"/>
        <v>0</v>
      </c>
      <c r="K32" s="246"/>
      <c r="L32" s="246"/>
      <c r="M32" s="245">
        <f t="shared" si="9"/>
        <v>0</v>
      </c>
      <c r="N32" s="246"/>
      <c r="O32" s="246"/>
      <c r="P32" s="245">
        <f t="shared" si="9"/>
        <v>0</v>
      </c>
      <c r="Q32" s="246"/>
      <c r="R32" s="246"/>
      <c r="S32" s="245">
        <f t="shared" si="9"/>
        <v>0</v>
      </c>
      <c r="T32" s="246"/>
      <c r="U32" s="246"/>
      <c r="V32" s="245">
        <f t="shared" si="9"/>
        <v>0</v>
      </c>
      <c r="W32" s="246"/>
      <c r="X32" s="246"/>
      <c r="Y32" s="245">
        <f t="shared" si="9"/>
        <v>0</v>
      </c>
      <c r="Z32" s="246"/>
      <c r="AA32" s="246"/>
      <c r="AB32" s="245">
        <f t="shared" si="9"/>
        <v>0</v>
      </c>
      <c r="AC32" s="246"/>
      <c r="AD32" s="246"/>
      <c r="AE32" s="245">
        <f t="shared" si="9"/>
        <v>0</v>
      </c>
      <c r="AF32" s="246"/>
      <c r="AG32" s="246"/>
      <c r="AH32" s="245">
        <f t="shared" si="9"/>
        <v>0</v>
      </c>
      <c r="AI32" s="246"/>
      <c r="AJ32" s="246"/>
      <c r="AK32" s="245">
        <f>AK31+AK30</f>
        <v>0</v>
      </c>
      <c r="AL32" s="246"/>
      <c r="AM32" s="247"/>
    </row>
    <row r="33" spans="2:39" ht="21.6" customHeight="1">
      <c r="B33" s="688" t="s">
        <v>226</v>
      </c>
      <c r="C33" s="261" t="s">
        <v>223</v>
      </c>
      <c r="D33" s="262"/>
      <c r="E33" s="263"/>
      <c r="F33" s="263"/>
      <c r="G33" s="264"/>
      <c r="H33" s="265"/>
      <c r="I33" s="265"/>
      <c r="J33" s="264"/>
      <c r="K33" s="265"/>
      <c r="L33" s="265"/>
      <c r="M33" s="264"/>
      <c r="N33" s="265"/>
      <c r="O33" s="265"/>
      <c r="P33" s="264"/>
      <c r="Q33" s="265"/>
      <c r="R33" s="265"/>
      <c r="S33" s="264"/>
      <c r="T33" s="265"/>
      <c r="U33" s="265"/>
      <c r="V33" s="264"/>
      <c r="W33" s="265"/>
      <c r="X33" s="265"/>
      <c r="Y33" s="264"/>
      <c r="Z33" s="265"/>
      <c r="AA33" s="265"/>
      <c r="AB33" s="264"/>
      <c r="AC33" s="265"/>
      <c r="AD33" s="265"/>
      <c r="AE33" s="264"/>
      <c r="AF33" s="265"/>
      <c r="AG33" s="265"/>
      <c r="AH33" s="264"/>
      <c r="AI33" s="265"/>
      <c r="AJ33" s="265"/>
      <c r="AK33" s="264"/>
      <c r="AL33" s="265"/>
      <c r="AM33" s="266"/>
    </row>
    <row r="34" spans="2:39" ht="21.6" customHeight="1">
      <c r="B34" s="689"/>
      <c r="C34" s="261" t="s">
        <v>224</v>
      </c>
      <c r="D34" s="262"/>
      <c r="E34" s="263"/>
      <c r="F34" s="263"/>
      <c r="G34" s="264"/>
      <c r="H34" s="265"/>
      <c r="I34" s="265"/>
      <c r="J34" s="264"/>
      <c r="K34" s="265"/>
      <c r="L34" s="265"/>
      <c r="M34" s="264"/>
      <c r="N34" s="265"/>
      <c r="O34" s="265"/>
      <c r="P34" s="264"/>
      <c r="Q34" s="265"/>
      <c r="R34" s="265"/>
      <c r="S34" s="264"/>
      <c r="T34" s="265"/>
      <c r="U34" s="265"/>
      <c r="V34" s="264"/>
      <c r="W34" s="265"/>
      <c r="X34" s="265"/>
      <c r="Y34" s="264"/>
      <c r="Z34" s="265"/>
      <c r="AA34" s="265"/>
      <c r="AB34" s="264"/>
      <c r="AC34" s="265"/>
      <c r="AD34" s="265"/>
      <c r="AE34" s="264"/>
      <c r="AF34" s="265"/>
      <c r="AG34" s="265"/>
      <c r="AH34" s="264"/>
      <c r="AI34" s="265"/>
      <c r="AJ34" s="265"/>
      <c r="AK34" s="264"/>
      <c r="AL34" s="265"/>
      <c r="AM34" s="266"/>
    </row>
    <row r="35" spans="2:39" ht="21.6" customHeight="1">
      <c r="B35" s="690"/>
      <c r="C35" s="239" t="s">
        <v>225</v>
      </c>
      <c r="D35" s="240"/>
      <c r="E35" s="241"/>
      <c r="F35" s="241"/>
      <c r="G35" s="245"/>
      <c r="H35" s="246"/>
      <c r="I35" s="246"/>
      <c r="J35" s="245"/>
      <c r="K35" s="246"/>
      <c r="L35" s="246"/>
      <c r="M35" s="245"/>
      <c r="N35" s="246"/>
      <c r="O35" s="246"/>
      <c r="P35" s="245"/>
      <c r="Q35" s="246"/>
      <c r="R35" s="246"/>
      <c r="S35" s="245"/>
      <c r="T35" s="246"/>
      <c r="U35" s="246"/>
      <c r="V35" s="245"/>
      <c r="W35" s="246"/>
      <c r="X35" s="246"/>
      <c r="Y35" s="245"/>
      <c r="Z35" s="246"/>
      <c r="AA35" s="246"/>
      <c r="AB35" s="245"/>
      <c r="AC35" s="246"/>
      <c r="AD35" s="246"/>
      <c r="AE35" s="245"/>
      <c r="AF35" s="246"/>
      <c r="AG35" s="246"/>
      <c r="AH35" s="245"/>
      <c r="AI35" s="246"/>
      <c r="AJ35" s="246"/>
      <c r="AK35" s="245"/>
      <c r="AL35" s="246"/>
      <c r="AM35" s="247"/>
    </row>
    <row r="36" spans="2:39" ht="21.6" customHeight="1">
      <c r="B36" s="687" t="s">
        <v>216</v>
      </c>
      <c r="C36" s="248" t="s">
        <v>210</v>
      </c>
      <c r="D36" s="249">
        <f>SUM(G36,J36,M36,P36,S36,V36,Y36,AB36,AE36,AH36,AK36)</f>
        <v>0</v>
      </c>
      <c r="E36" s="250"/>
      <c r="F36" s="250"/>
      <c r="G36" s="251"/>
      <c r="H36" s="252"/>
      <c r="I36" s="252"/>
      <c r="J36" s="251"/>
      <c r="K36" s="252"/>
      <c r="L36" s="252"/>
      <c r="M36" s="251"/>
      <c r="N36" s="252"/>
      <c r="O36" s="252"/>
      <c r="P36" s="251"/>
      <c r="Q36" s="252"/>
      <c r="R36" s="252"/>
      <c r="S36" s="251"/>
      <c r="T36" s="252"/>
      <c r="U36" s="252"/>
      <c r="V36" s="251"/>
      <c r="W36" s="252"/>
      <c r="X36" s="252"/>
      <c r="Y36" s="251"/>
      <c r="Z36" s="252"/>
      <c r="AA36" s="252"/>
      <c r="AB36" s="251"/>
      <c r="AC36" s="252"/>
      <c r="AD36" s="252"/>
      <c r="AE36" s="251"/>
      <c r="AF36" s="252"/>
      <c r="AG36" s="252"/>
      <c r="AH36" s="251"/>
      <c r="AI36" s="252"/>
      <c r="AJ36" s="252"/>
      <c r="AK36" s="251"/>
      <c r="AL36" s="252"/>
      <c r="AM36" s="253"/>
    </row>
    <row r="37" spans="2:39" ht="21.6" customHeight="1">
      <c r="B37" s="687"/>
      <c r="C37" s="248" t="s">
        <v>211</v>
      </c>
      <c r="D37" s="249">
        <f>SUM(G37,J37,M37,P37,S37,V37,Y37,AB37,AE37,AH37,AK37)</f>
        <v>0</v>
      </c>
      <c r="E37" s="250"/>
      <c r="F37" s="250"/>
      <c r="G37" s="251"/>
      <c r="H37" s="252"/>
      <c r="I37" s="252"/>
      <c r="J37" s="251"/>
      <c r="K37" s="252"/>
      <c r="L37" s="252"/>
      <c r="M37" s="251"/>
      <c r="N37" s="252"/>
      <c r="O37" s="252"/>
      <c r="P37" s="251"/>
      <c r="Q37" s="252"/>
      <c r="R37" s="252"/>
      <c r="S37" s="251"/>
      <c r="T37" s="252"/>
      <c r="U37" s="252"/>
      <c r="V37" s="251"/>
      <c r="W37" s="252"/>
      <c r="X37" s="252"/>
      <c r="Y37" s="251"/>
      <c r="Z37" s="252"/>
      <c r="AA37" s="252"/>
      <c r="AB37" s="251"/>
      <c r="AC37" s="252"/>
      <c r="AD37" s="252"/>
      <c r="AE37" s="251"/>
      <c r="AF37" s="252"/>
      <c r="AG37" s="252"/>
      <c r="AH37" s="251"/>
      <c r="AI37" s="252"/>
      <c r="AJ37" s="252"/>
      <c r="AK37" s="251"/>
      <c r="AL37" s="252"/>
      <c r="AM37" s="253"/>
    </row>
    <row r="38" spans="2:39" ht="21.6" customHeight="1" thickBot="1">
      <c r="B38" s="691"/>
      <c r="C38" s="254" t="s">
        <v>212</v>
      </c>
      <c r="D38" s="255">
        <f>SUM(G38,J38,M38,P38,S38,V38,Y38,AB38,AE38,AH38,AK38)</f>
        <v>0</v>
      </c>
      <c r="E38" s="258"/>
      <c r="F38" s="258"/>
      <c r="G38" s="257">
        <f t="shared" ref="G38:AH38" si="10">G36+G37</f>
        <v>0</v>
      </c>
      <c r="H38" s="258"/>
      <c r="I38" s="258"/>
      <c r="J38" s="257">
        <f t="shared" si="10"/>
        <v>0</v>
      </c>
      <c r="K38" s="258"/>
      <c r="L38" s="258"/>
      <c r="M38" s="257">
        <f t="shared" si="10"/>
        <v>0</v>
      </c>
      <c r="N38" s="258"/>
      <c r="O38" s="258"/>
      <c r="P38" s="257">
        <f t="shared" si="10"/>
        <v>0</v>
      </c>
      <c r="Q38" s="258"/>
      <c r="R38" s="258"/>
      <c r="S38" s="257">
        <f t="shared" si="10"/>
        <v>0</v>
      </c>
      <c r="T38" s="258"/>
      <c r="U38" s="258"/>
      <c r="V38" s="257">
        <f t="shared" si="10"/>
        <v>0</v>
      </c>
      <c r="W38" s="258"/>
      <c r="X38" s="258"/>
      <c r="Y38" s="257">
        <f t="shared" si="10"/>
        <v>0</v>
      </c>
      <c r="Z38" s="258"/>
      <c r="AA38" s="258"/>
      <c r="AB38" s="257">
        <f t="shared" si="10"/>
        <v>0</v>
      </c>
      <c r="AC38" s="258"/>
      <c r="AD38" s="258"/>
      <c r="AE38" s="257">
        <f t="shared" si="10"/>
        <v>0</v>
      </c>
      <c r="AF38" s="258"/>
      <c r="AG38" s="258"/>
      <c r="AH38" s="257">
        <f t="shared" si="10"/>
        <v>0</v>
      </c>
      <c r="AI38" s="258"/>
      <c r="AJ38" s="258"/>
      <c r="AK38" s="257">
        <f>AK37+AK36</f>
        <v>0</v>
      </c>
      <c r="AL38" s="258"/>
      <c r="AM38" s="259"/>
    </row>
    <row r="39" spans="2:39" ht="14.25" thickTop="1"/>
  </sheetData>
  <mergeCells count="25">
    <mergeCell ref="B9:B11"/>
    <mergeCell ref="B1:AM3"/>
    <mergeCell ref="B4:C5"/>
    <mergeCell ref="D4:F4"/>
    <mergeCell ref="G4:I4"/>
    <mergeCell ref="J4:L4"/>
    <mergeCell ref="M4:O4"/>
    <mergeCell ref="P4:R4"/>
    <mergeCell ref="S4:U4"/>
    <mergeCell ref="V4:X4"/>
    <mergeCell ref="Y4:AA4"/>
    <mergeCell ref="AB4:AD4"/>
    <mergeCell ref="AE4:AG4"/>
    <mergeCell ref="AH4:AJ4"/>
    <mergeCell ref="AK4:AM4"/>
    <mergeCell ref="B6:B8"/>
    <mergeCell ref="B30:B32"/>
    <mergeCell ref="B33:B35"/>
    <mergeCell ref="B36:B38"/>
    <mergeCell ref="B12:B14"/>
    <mergeCell ref="B15:B17"/>
    <mergeCell ref="B18:B20"/>
    <mergeCell ref="B21:B23"/>
    <mergeCell ref="B24:B26"/>
    <mergeCell ref="B27:B29"/>
  </mergeCells>
  <phoneticPr fontId="28" type="noConversion"/>
  <pageMargins left="0.7" right="0.7" top="0.75" bottom="0.75" header="0.3" footer="0.3"/>
  <pageSetup paperSize="9" orientation="portrait" r:id="rId1"/>
  <ignoredErrors>
    <ignoredError sqref="D29" formula="1"/>
  </ignoredErrors>
</worksheet>
</file>

<file path=xl/worksheets/sheet22.xml><?xml version="1.0" encoding="utf-8"?>
<worksheet xmlns="http://schemas.openxmlformats.org/spreadsheetml/2006/main" xmlns:r="http://schemas.openxmlformats.org/officeDocument/2006/relationships">
  <sheetPr>
    <tabColor theme="7" tint="-0.249977111117893"/>
  </sheetPr>
  <dimension ref="B1:AM39"/>
  <sheetViews>
    <sheetView workbookViewId="0">
      <pane xSplit="3" ySplit="5" topLeftCell="D24" activePane="bottomRight" state="frozen"/>
      <selection pane="topRight" activeCell="D1" sqref="D1"/>
      <selection pane="bottomLeft" activeCell="A6" sqref="A6"/>
      <selection pane="bottomRight" activeCell="P42" sqref="P42"/>
    </sheetView>
  </sheetViews>
  <sheetFormatPr defaultRowHeight="13.5"/>
  <cols>
    <col min="1" max="1" width="2.125" style="222" customWidth="1"/>
    <col min="2" max="2" width="10.875" style="222" customWidth="1"/>
    <col min="3" max="3" width="5" style="222" customWidth="1"/>
    <col min="4" max="4" width="13.75" style="260" customWidth="1"/>
    <col min="5" max="6" width="7.125" style="260" customWidth="1"/>
    <col min="7" max="7" width="12.125" style="260" customWidth="1"/>
    <col min="8" max="9" width="7.125" style="260" customWidth="1"/>
    <col min="10" max="10" width="12.125" style="260" customWidth="1"/>
    <col min="11" max="12" width="7.125" style="260" customWidth="1"/>
    <col min="13" max="13" width="12.125" style="260" customWidth="1"/>
    <col min="14" max="15" width="7.125" style="260" customWidth="1"/>
    <col min="16" max="16" width="12.125" style="260" customWidth="1"/>
    <col min="17" max="18" width="7.125" style="260" customWidth="1"/>
    <col min="19" max="19" width="12.125" style="260" customWidth="1"/>
    <col min="20" max="21" width="7.125" style="260" customWidth="1"/>
    <col min="22" max="22" width="12.125" style="260" customWidth="1"/>
    <col min="23" max="24" width="7.125" style="260" customWidth="1"/>
    <col min="25" max="25" width="12.125" style="260" customWidth="1"/>
    <col min="26" max="27" width="7.125" style="260" customWidth="1"/>
    <col min="28" max="28" width="12.125" style="260" customWidth="1"/>
    <col min="29" max="30" width="7.125" style="260" customWidth="1"/>
    <col min="31" max="31" width="12.125" style="260" customWidth="1"/>
    <col min="32" max="33" width="7.125" style="260" customWidth="1"/>
    <col min="34" max="34" width="12.125" style="260" customWidth="1"/>
    <col min="35" max="36" width="7.125" style="260" customWidth="1"/>
    <col min="37" max="37" width="12.625" style="260" customWidth="1"/>
    <col min="38" max="39" width="7.125" style="260" customWidth="1"/>
    <col min="40" max="16384" width="9" style="222"/>
  </cols>
  <sheetData>
    <row r="1" spans="2:39">
      <c r="B1" s="693" t="s">
        <v>187</v>
      </c>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row>
    <row r="2" spans="2:39" ht="21.95" customHeight="1">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row>
    <row r="3" spans="2:39" ht="14.45" customHeight="1" thickBot="1">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row>
    <row r="4" spans="2:39" ht="32.1" customHeight="1" thickTop="1">
      <c r="B4" s="695"/>
      <c r="C4" s="696"/>
      <c r="D4" s="699" t="s">
        <v>188</v>
      </c>
      <c r="E4" s="700"/>
      <c r="F4" s="700"/>
      <c r="G4" s="700" t="s">
        <v>189</v>
      </c>
      <c r="H4" s="700"/>
      <c r="I4" s="700"/>
      <c r="J4" s="700" t="s">
        <v>190</v>
      </c>
      <c r="K4" s="700"/>
      <c r="L4" s="700"/>
      <c r="M4" s="700" t="s">
        <v>191</v>
      </c>
      <c r="N4" s="700"/>
      <c r="O4" s="700"/>
      <c r="P4" s="700" t="s">
        <v>192</v>
      </c>
      <c r="Q4" s="700"/>
      <c r="R4" s="700"/>
      <c r="S4" s="700" t="s">
        <v>193</v>
      </c>
      <c r="T4" s="700"/>
      <c r="U4" s="700"/>
      <c r="V4" s="700" t="s">
        <v>194</v>
      </c>
      <c r="W4" s="700"/>
      <c r="X4" s="700"/>
      <c r="Y4" s="700" t="s">
        <v>195</v>
      </c>
      <c r="Z4" s="700"/>
      <c r="AA4" s="700"/>
      <c r="AB4" s="700" t="s">
        <v>196</v>
      </c>
      <c r="AC4" s="700"/>
      <c r="AD4" s="700"/>
      <c r="AE4" s="700" t="s">
        <v>197</v>
      </c>
      <c r="AF4" s="700"/>
      <c r="AG4" s="700"/>
      <c r="AH4" s="700" t="s">
        <v>198</v>
      </c>
      <c r="AI4" s="700"/>
      <c r="AJ4" s="700"/>
      <c r="AK4" s="701" t="s">
        <v>199</v>
      </c>
      <c r="AL4" s="702"/>
      <c r="AM4" s="703"/>
    </row>
    <row r="5" spans="2:39" ht="16.5" customHeight="1" thickBot="1">
      <c r="B5" s="697"/>
      <c r="C5" s="698"/>
      <c r="D5" s="223"/>
      <c r="E5" s="224" t="s">
        <v>200</v>
      </c>
      <c r="F5" s="225" t="s">
        <v>201</v>
      </c>
      <c r="G5" s="226"/>
      <c r="H5" s="224" t="s">
        <v>200</v>
      </c>
      <c r="I5" s="225" t="s">
        <v>201</v>
      </c>
      <c r="J5" s="226"/>
      <c r="K5" s="224" t="s">
        <v>200</v>
      </c>
      <c r="L5" s="225" t="s">
        <v>201</v>
      </c>
      <c r="M5" s="226"/>
      <c r="N5" s="224" t="s">
        <v>200</v>
      </c>
      <c r="O5" s="225" t="s">
        <v>201</v>
      </c>
      <c r="P5" s="226"/>
      <c r="Q5" s="224" t="s">
        <v>200</v>
      </c>
      <c r="R5" s="225" t="s">
        <v>201</v>
      </c>
      <c r="S5" s="226"/>
      <c r="T5" s="224" t="s">
        <v>200</v>
      </c>
      <c r="U5" s="225" t="s">
        <v>201</v>
      </c>
      <c r="V5" s="226"/>
      <c r="W5" s="224" t="s">
        <v>200</v>
      </c>
      <c r="X5" s="225" t="s">
        <v>201</v>
      </c>
      <c r="Y5" s="226"/>
      <c r="Z5" s="224" t="s">
        <v>200</v>
      </c>
      <c r="AA5" s="225" t="s">
        <v>201</v>
      </c>
      <c r="AB5" s="226"/>
      <c r="AC5" s="224" t="s">
        <v>200</v>
      </c>
      <c r="AD5" s="225" t="s">
        <v>201</v>
      </c>
      <c r="AE5" s="226"/>
      <c r="AF5" s="224" t="s">
        <v>200</v>
      </c>
      <c r="AG5" s="225" t="s">
        <v>201</v>
      </c>
      <c r="AH5" s="226"/>
      <c r="AI5" s="224" t="s">
        <v>200</v>
      </c>
      <c r="AJ5" s="225" t="s">
        <v>201</v>
      </c>
      <c r="AK5" s="226"/>
      <c r="AL5" s="224" t="s">
        <v>200</v>
      </c>
      <c r="AM5" s="225" t="s">
        <v>201</v>
      </c>
    </row>
    <row r="6" spans="2:39" ht="21.6" customHeight="1">
      <c r="B6" s="690" t="s">
        <v>202</v>
      </c>
      <c r="C6" s="227" t="s">
        <v>203</v>
      </c>
      <c r="D6" s="228">
        <f>SUM(G6,J6,M6,P6,S6,V6,Y6,AB6,AE6,AH6,AK6)</f>
        <v>0</v>
      </c>
      <c r="E6" s="229"/>
      <c r="F6" s="229"/>
      <c r="G6" s="230"/>
      <c r="H6" s="231"/>
      <c r="I6" s="231"/>
      <c r="J6" s="230"/>
      <c r="K6" s="231"/>
      <c r="L6" s="231"/>
      <c r="M6" s="230"/>
      <c r="N6" s="231"/>
      <c r="O6" s="231"/>
      <c r="P6" s="230"/>
      <c r="Q6" s="231"/>
      <c r="R6" s="231"/>
      <c r="S6" s="230"/>
      <c r="T6" s="231"/>
      <c r="U6" s="231"/>
      <c r="V6" s="230"/>
      <c r="W6" s="231"/>
      <c r="X6" s="231"/>
      <c r="Y6" s="230"/>
      <c r="Z6" s="231"/>
      <c r="AA6" s="231"/>
      <c r="AB6" s="230"/>
      <c r="AC6" s="231"/>
      <c r="AD6" s="231"/>
      <c r="AE6" s="230"/>
      <c r="AF6" s="231"/>
      <c r="AG6" s="231"/>
      <c r="AH6" s="230"/>
      <c r="AI6" s="231"/>
      <c r="AJ6" s="231"/>
      <c r="AK6" s="230"/>
      <c r="AL6" s="231"/>
      <c r="AM6" s="232"/>
    </row>
    <row r="7" spans="2:39" ht="21.6" customHeight="1">
      <c r="B7" s="687"/>
      <c r="C7" s="233" t="s">
        <v>204</v>
      </c>
      <c r="D7" s="234">
        <f>SUM(G7,J7,M7,P7,S7,V7,Y7,AB7,AE7,AH7,AK7)</f>
        <v>0</v>
      </c>
      <c r="E7" s="235"/>
      <c r="F7" s="235"/>
      <c r="G7" s="236"/>
      <c r="H7" s="237"/>
      <c r="I7" s="237"/>
      <c r="J7" s="236"/>
      <c r="K7" s="237"/>
      <c r="L7" s="237"/>
      <c r="M7" s="236"/>
      <c r="N7" s="237"/>
      <c r="O7" s="237"/>
      <c r="P7" s="236"/>
      <c r="Q7" s="237"/>
      <c r="R7" s="237"/>
      <c r="S7" s="236"/>
      <c r="T7" s="237"/>
      <c r="U7" s="237"/>
      <c r="V7" s="236"/>
      <c r="W7" s="237"/>
      <c r="X7" s="237"/>
      <c r="Y7" s="236"/>
      <c r="Z7" s="237"/>
      <c r="AA7" s="237"/>
      <c r="AB7" s="236"/>
      <c r="AC7" s="237"/>
      <c r="AD7" s="237"/>
      <c r="AE7" s="236"/>
      <c r="AF7" s="237"/>
      <c r="AG7" s="237"/>
      <c r="AH7" s="236"/>
      <c r="AI7" s="237"/>
      <c r="AJ7" s="237"/>
      <c r="AK7" s="236"/>
      <c r="AL7" s="237"/>
      <c r="AM7" s="238"/>
    </row>
    <row r="8" spans="2:39" ht="21.6" customHeight="1">
      <c r="B8" s="687"/>
      <c r="C8" s="239" t="s">
        <v>205</v>
      </c>
      <c r="D8" s="240">
        <f>D6+D7</f>
        <v>0</v>
      </c>
      <c r="E8" s="241"/>
      <c r="F8" s="241"/>
      <c r="G8" s="242">
        <f t="shared" ref="G8:AH8" si="0">G6+G7</f>
        <v>0</v>
      </c>
      <c r="H8" s="241"/>
      <c r="I8" s="241"/>
      <c r="J8" s="242">
        <f t="shared" si="0"/>
        <v>0</v>
      </c>
      <c r="K8" s="241"/>
      <c r="L8" s="241"/>
      <c r="M8" s="242">
        <f t="shared" si="0"/>
        <v>0</v>
      </c>
      <c r="N8" s="241"/>
      <c r="O8" s="241"/>
      <c r="P8" s="242">
        <f t="shared" si="0"/>
        <v>0</v>
      </c>
      <c r="Q8" s="241"/>
      <c r="R8" s="241"/>
      <c r="S8" s="242">
        <f t="shared" si="0"/>
        <v>0</v>
      </c>
      <c r="T8" s="241"/>
      <c r="U8" s="241"/>
      <c r="V8" s="242">
        <f t="shared" si="0"/>
        <v>0</v>
      </c>
      <c r="W8" s="241"/>
      <c r="X8" s="241"/>
      <c r="Y8" s="242">
        <f t="shared" si="0"/>
        <v>0</v>
      </c>
      <c r="Z8" s="241"/>
      <c r="AA8" s="241"/>
      <c r="AB8" s="242">
        <f t="shared" si="0"/>
        <v>0</v>
      </c>
      <c r="AC8" s="241"/>
      <c r="AD8" s="241"/>
      <c r="AE8" s="242">
        <f t="shared" si="0"/>
        <v>0</v>
      </c>
      <c r="AF8" s="241"/>
      <c r="AG8" s="241"/>
      <c r="AH8" s="242">
        <f t="shared" si="0"/>
        <v>0</v>
      </c>
      <c r="AI8" s="241"/>
      <c r="AJ8" s="241"/>
      <c r="AK8" s="242">
        <f>AK6+AK7</f>
        <v>0</v>
      </c>
      <c r="AL8" s="241"/>
      <c r="AM8" s="243"/>
    </row>
    <row r="9" spans="2:39" ht="21.6" customHeight="1">
      <c r="B9" s="687" t="s">
        <v>206</v>
      </c>
      <c r="C9" s="244" t="s">
        <v>203</v>
      </c>
      <c r="D9" s="234">
        <f>SUM(G9,J9,M9,P9,S9,V9,Y9,AB9,AE9,AH9,AK9)</f>
        <v>0</v>
      </c>
      <c r="E9" s="235"/>
      <c r="F9" s="235"/>
      <c r="G9" s="236"/>
      <c r="H9" s="237"/>
      <c r="I9" s="237"/>
      <c r="J9" s="236"/>
      <c r="K9" s="237"/>
      <c r="L9" s="237"/>
      <c r="M9" s="236"/>
      <c r="N9" s="237"/>
      <c r="O9" s="237"/>
      <c r="P9" s="236"/>
      <c r="Q9" s="237"/>
      <c r="R9" s="237"/>
      <c r="S9" s="236"/>
      <c r="T9" s="237"/>
      <c r="U9" s="237"/>
      <c r="V9" s="236"/>
      <c r="W9" s="237"/>
      <c r="X9" s="237"/>
      <c r="Y9" s="236"/>
      <c r="Z9" s="237"/>
      <c r="AA9" s="237"/>
      <c r="AB9" s="236"/>
      <c r="AC9" s="237"/>
      <c r="AD9" s="237"/>
      <c r="AE9" s="236"/>
      <c r="AF9" s="237"/>
      <c r="AG9" s="237"/>
      <c r="AH9" s="236"/>
      <c r="AI9" s="237"/>
      <c r="AJ9" s="237"/>
      <c r="AK9" s="236"/>
      <c r="AL9" s="237"/>
      <c r="AM9" s="238"/>
    </row>
    <row r="10" spans="2:39" ht="21.6" customHeight="1">
      <c r="B10" s="687"/>
      <c r="C10" s="233" t="s">
        <v>204</v>
      </c>
      <c r="D10" s="234">
        <f>SUM(G10,J10,M10,P10,S10,V10,Y10,AB10,AE10,AH10,AK10)</f>
        <v>0</v>
      </c>
      <c r="E10" s="235"/>
      <c r="F10" s="235"/>
      <c r="G10" s="236"/>
      <c r="H10" s="237"/>
      <c r="I10" s="237"/>
      <c r="J10" s="236"/>
      <c r="K10" s="237"/>
      <c r="L10" s="237"/>
      <c r="M10" s="236"/>
      <c r="N10" s="237"/>
      <c r="O10" s="237"/>
      <c r="P10" s="236"/>
      <c r="Q10" s="237"/>
      <c r="R10" s="237"/>
      <c r="S10" s="236"/>
      <c r="T10" s="237"/>
      <c r="U10" s="237"/>
      <c r="V10" s="236"/>
      <c r="W10" s="237"/>
      <c r="X10" s="237"/>
      <c r="Y10" s="236"/>
      <c r="Z10" s="237"/>
      <c r="AA10" s="237"/>
      <c r="AB10" s="236"/>
      <c r="AC10" s="237"/>
      <c r="AD10" s="237"/>
      <c r="AE10" s="236"/>
      <c r="AF10" s="237"/>
      <c r="AG10" s="237"/>
      <c r="AH10" s="236"/>
      <c r="AI10" s="237"/>
      <c r="AJ10" s="237"/>
      <c r="AK10" s="236"/>
      <c r="AL10" s="237"/>
      <c r="AM10" s="238"/>
    </row>
    <row r="11" spans="2:39" ht="21.6" customHeight="1">
      <c r="B11" s="687"/>
      <c r="C11" s="239" t="s">
        <v>205</v>
      </c>
      <c r="D11" s="240">
        <f>D9+D10</f>
        <v>0</v>
      </c>
      <c r="E11" s="241"/>
      <c r="F11" s="241"/>
      <c r="G11" s="242">
        <f t="shared" ref="G11:AH11" si="1">G9+G10</f>
        <v>0</v>
      </c>
      <c r="H11" s="241"/>
      <c r="I11" s="241"/>
      <c r="J11" s="242">
        <f t="shared" si="1"/>
        <v>0</v>
      </c>
      <c r="K11" s="241"/>
      <c r="L11" s="241"/>
      <c r="M11" s="242">
        <f t="shared" si="1"/>
        <v>0</v>
      </c>
      <c r="N11" s="241"/>
      <c r="O11" s="241"/>
      <c r="P11" s="242">
        <f t="shared" si="1"/>
        <v>0</v>
      </c>
      <c r="Q11" s="241"/>
      <c r="R11" s="241"/>
      <c r="S11" s="242">
        <f t="shared" si="1"/>
        <v>0</v>
      </c>
      <c r="T11" s="241"/>
      <c r="U11" s="241"/>
      <c r="V11" s="242">
        <f t="shared" si="1"/>
        <v>0</v>
      </c>
      <c r="W11" s="241"/>
      <c r="X11" s="241"/>
      <c r="Y11" s="242">
        <f t="shared" si="1"/>
        <v>0</v>
      </c>
      <c r="Z11" s="241"/>
      <c r="AA11" s="241"/>
      <c r="AB11" s="242">
        <f t="shared" si="1"/>
        <v>0</v>
      </c>
      <c r="AC11" s="241"/>
      <c r="AD11" s="241"/>
      <c r="AE11" s="242">
        <f t="shared" si="1"/>
        <v>0</v>
      </c>
      <c r="AF11" s="241"/>
      <c r="AG11" s="241"/>
      <c r="AH11" s="242">
        <f t="shared" si="1"/>
        <v>0</v>
      </c>
      <c r="AI11" s="241"/>
      <c r="AJ11" s="241"/>
      <c r="AK11" s="242">
        <f>AK9+AK10</f>
        <v>0</v>
      </c>
      <c r="AL11" s="241"/>
      <c r="AM11" s="243"/>
    </row>
    <row r="12" spans="2:39" ht="21.6" customHeight="1">
      <c r="B12" s="687" t="s">
        <v>207</v>
      </c>
      <c r="C12" s="244" t="s">
        <v>203</v>
      </c>
      <c r="D12" s="234">
        <f>SUM(G12,J12,M12,P12,S12,V12,Y12,AB12,AE12,AH12,AK12)</f>
        <v>0</v>
      </c>
      <c r="E12" s="235"/>
      <c r="F12" s="235"/>
      <c r="G12" s="236"/>
      <c r="H12" s="237"/>
      <c r="I12" s="237"/>
      <c r="J12" s="236"/>
      <c r="K12" s="237"/>
      <c r="L12" s="237"/>
      <c r="M12" s="236"/>
      <c r="N12" s="237"/>
      <c r="O12" s="237"/>
      <c r="P12" s="236"/>
      <c r="Q12" s="237"/>
      <c r="R12" s="237"/>
      <c r="S12" s="236"/>
      <c r="T12" s="237"/>
      <c r="U12" s="237"/>
      <c r="V12" s="236"/>
      <c r="W12" s="237"/>
      <c r="X12" s="237"/>
      <c r="Y12" s="236"/>
      <c r="Z12" s="237"/>
      <c r="AA12" s="237"/>
      <c r="AB12" s="236"/>
      <c r="AC12" s="237"/>
      <c r="AD12" s="237"/>
      <c r="AE12" s="236"/>
      <c r="AF12" s="237"/>
      <c r="AG12" s="237"/>
      <c r="AH12" s="236"/>
      <c r="AI12" s="237"/>
      <c r="AJ12" s="237"/>
      <c r="AK12" s="236"/>
      <c r="AL12" s="237"/>
      <c r="AM12" s="238"/>
    </row>
    <row r="13" spans="2:39" ht="21.6" customHeight="1">
      <c r="B13" s="687"/>
      <c r="C13" s="233" t="s">
        <v>204</v>
      </c>
      <c r="D13" s="234">
        <f>SUM(G13,J13,M13,P13,S13,V13,Y13,AB13,AE13,AH13,AK13)</f>
        <v>0</v>
      </c>
      <c r="E13" s="235"/>
      <c r="F13" s="235"/>
      <c r="G13" s="236"/>
      <c r="H13" s="237"/>
      <c r="I13" s="237"/>
      <c r="J13" s="236"/>
      <c r="K13" s="237"/>
      <c r="L13" s="237"/>
      <c r="M13" s="236"/>
      <c r="N13" s="237"/>
      <c r="O13" s="237"/>
      <c r="P13" s="236"/>
      <c r="Q13" s="237"/>
      <c r="R13" s="237"/>
      <c r="S13" s="236"/>
      <c r="T13" s="237"/>
      <c r="U13" s="237"/>
      <c r="V13" s="236"/>
      <c r="W13" s="237"/>
      <c r="X13" s="237"/>
      <c r="Y13" s="236"/>
      <c r="Z13" s="237"/>
      <c r="AA13" s="237"/>
      <c r="AB13" s="236"/>
      <c r="AC13" s="237"/>
      <c r="AD13" s="237"/>
      <c r="AE13" s="236"/>
      <c r="AF13" s="237"/>
      <c r="AG13" s="237"/>
      <c r="AH13" s="236"/>
      <c r="AI13" s="237"/>
      <c r="AJ13" s="237"/>
      <c r="AK13" s="236"/>
      <c r="AL13" s="237"/>
      <c r="AM13" s="238"/>
    </row>
    <row r="14" spans="2:39" ht="21.6" customHeight="1">
      <c r="B14" s="687"/>
      <c r="C14" s="239" t="s">
        <v>205</v>
      </c>
      <c r="D14" s="240">
        <f>D12+D13</f>
        <v>0</v>
      </c>
      <c r="E14" s="241"/>
      <c r="F14" s="241"/>
      <c r="G14" s="242">
        <f t="shared" ref="G14:AH14" si="2">G12+G13</f>
        <v>0</v>
      </c>
      <c r="H14" s="241"/>
      <c r="I14" s="241"/>
      <c r="J14" s="242">
        <f t="shared" si="2"/>
        <v>0</v>
      </c>
      <c r="K14" s="241"/>
      <c r="L14" s="241"/>
      <c r="M14" s="242">
        <f t="shared" si="2"/>
        <v>0</v>
      </c>
      <c r="N14" s="241"/>
      <c r="O14" s="241"/>
      <c r="P14" s="242">
        <f t="shared" si="2"/>
        <v>0</v>
      </c>
      <c r="Q14" s="241"/>
      <c r="R14" s="241"/>
      <c r="S14" s="242">
        <f t="shared" si="2"/>
        <v>0</v>
      </c>
      <c r="T14" s="241"/>
      <c r="U14" s="241"/>
      <c r="V14" s="242">
        <f t="shared" si="2"/>
        <v>0</v>
      </c>
      <c r="W14" s="241"/>
      <c r="X14" s="241"/>
      <c r="Y14" s="242">
        <f t="shared" si="2"/>
        <v>0</v>
      </c>
      <c r="Z14" s="241"/>
      <c r="AA14" s="241"/>
      <c r="AB14" s="242">
        <f t="shared" si="2"/>
        <v>0</v>
      </c>
      <c r="AC14" s="241"/>
      <c r="AD14" s="241"/>
      <c r="AE14" s="242">
        <f t="shared" si="2"/>
        <v>0</v>
      </c>
      <c r="AF14" s="241"/>
      <c r="AG14" s="241"/>
      <c r="AH14" s="242">
        <f t="shared" si="2"/>
        <v>0</v>
      </c>
      <c r="AI14" s="241"/>
      <c r="AJ14" s="241"/>
      <c r="AK14" s="242">
        <f>AK12+AK13</f>
        <v>0</v>
      </c>
      <c r="AL14" s="241"/>
      <c r="AM14" s="243"/>
    </row>
    <row r="15" spans="2:39" ht="21.6" customHeight="1">
      <c r="B15" s="687" t="s">
        <v>208</v>
      </c>
      <c r="C15" s="244" t="s">
        <v>203</v>
      </c>
      <c r="D15" s="234">
        <f>SUM(G15,J15,M15,P15,S15,V15,Y15,AB15,AE15,AH15,AK15)</f>
        <v>0</v>
      </c>
      <c r="E15" s="235"/>
      <c r="F15" s="235"/>
      <c r="G15" s="236"/>
      <c r="H15" s="237"/>
      <c r="I15" s="237"/>
      <c r="J15" s="236"/>
      <c r="K15" s="237"/>
      <c r="L15" s="237"/>
      <c r="M15" s="236"/>
      <c r="N15" s="237"/>
      <c r="O15" s="237"/>
      <c r="P15" s="236"/>
      <c r="Q15" s="237"/>
      <c r="R15" s="237"/>
      <c r="S15" s="236"/>
      <c r="T15" s="237"/>
      <c r="U15" s="237"/>
      <c r="V15" s="236"/>
      <c r="W15" s="237"/>
      <c r="X15" s="237"/>
      <c r="Y15" s="236"/>
      <c r="Z15" s="237"/>
      <c r="AA15" s="237"/>
      <c r="AB15" s="236"/>
      <c r="AC15" s="237"/>
      <c r="AD15" s="237"/>
      <c r="AE15" s="236"/>
      <c r="AF15" s="237"/>
      <c r="AG15" s="237"/>
      <c r="AH15" s="236"/>
      <c r="AI15" s="237"/>
      <c r="AJ15" s="237"/>
      <c r="AK15" s="236"/>
      <c r="AL15" s="237"/>
      <c r="AM15" s="238"/>
    </row>
    <row r="16" spans="2:39" ht="21.6" customHeight="1">
      <c r="B16" s="687"/>
      <c r="C16" s="233" t="s">
        <v>204</v>
      </c>
      <c r="D16" s="234">
        <f>SUM(G16,J16,M16,P16,S16,V16,Y16,AB16,AE16,AH16,AK16)</f>
        <v>0</v>
      </c>
      <c r="E16" s="235"/>
      <c r="F16" s="235"/>
      <c r="G16" s="236"/>
      <c r="H16" s="237"/>
      <c r="I16" s="237"/>
      <c r="J16" s="236"/>
      <c r="K16" s="237"/>
      <c r="L16" s="237"/>
      <c r="M16" s="236"/>
      <c r="N16" s="237"/>
      <c r="O16" s="237"/>
      <c r="P16" s="236"/>
      <c r="Q16" s="237"/>
      <c r="R16" s="237"/>
      <c r="S16" s="236"/>
      <c r="T16" s="237"/>
      <c r="U16" s="237"/>
      <c r="V16" s="236"/>
      <c r="W16" s="237"/>
      <c r="X16" s="237"/>
      <c r="Y16" s="236"/>
      <c r="Z16" s="237"/>
      <c r="AA16" s="237"/>
      <c r="AB16" s="236"/>
      <c r="AC16" s="237"/>
      <c r="AD16" s="237"/>
      <c r="AE16" s="236"/>
      <c r="AF16" s="237"/>
      <c r="AG16" s="237"/>
      <c r="AH16" s="236"/>
      <c r="AI16" s="237"/>
      <c r="AJ16" s="237"/>
      <c r="AK16" s="236"/>
      <c r="AL16" s="237"/>
      <c r="AM16" s="238"/>
    </row>
    <row r="17" spans="2:39" ht="21.6" customHeight="1">
      <c r="B17" s="687"/>
      <c r="C17" s="239" t="s">
        <v>205</v>
      </c>
      <c r="D17" s="240">
        <f>D15+D16</f>
        <v>0</v>
      </c>
      <c r="E17" s="241"/>
      <c r="F17" s="241"/>
      <c r="G17" s="245">
        <f>G15+G16</f>
        <v>0</v>
      </c>
      <c r="H17" s="246"/>
      <c r="I17" s="246"/>
      <c r="J17" s="245">
        <f t="shared" ref="J17:AH17" si="3">J15+J16</f>
        <v>0</v>
      </c>
      <c r="K17" s="246"/>
      <c r="L17" s="246"/>
      <c r="M17" s="245">
        <f t="shared" si="3"/>
        <v>0</v>
      </c>
      <c r="N17" s="246"/>
      <c r="O17" s="246"/>
      <c r="P17" s="245">
        <f t="shared" si="3"/>
        <v>0</v>
      </c>
      <c r="Q17" s="246"/>
      <c r="R17" s="246"/>
      <c r="S17" s="245">
        <f t="shared" si="3"/>
        <v>0</v>
      </c>
      <c r="T17" s="246"/>
      <c r="U17" s="246"/>
      <c r="V17" s="245">
        <f t="shared" si="3"/>
        <v>0</v>
      </c>
      <c r="W17" s="246"/>
      <c r="X17" s="246"/>
      <c r="Y17" s="245">
        <f t="shared" si="3"/>
        <v>0</v>
      </c>
      <c r="Z17" s="246"/>
      <c r="AA17" s="246"/>
      <c r="AB17" s="245">
        <f t="shared" si="3"/>
        <v>0</v>
      </c>
      <c r="AC17" s="246"/>
      <c r="AD17" s="246"/>
      <c r="AE17" s="245">
        <f t="shared" si="3"/>
        <v>0</v>
      </c>
      <c r="AF17" s="246"/>
      <c r="AG17" s="246"/>
      <c r="AH17" s="245">
        <f t="shared" si="3"/>
        <v>0</v>
      </c>
      <c r="AI17" s="246"/>
      <c r="AJ17" s="246"/>
      <c r="AK17" s="245">
        <f>AK15+AK16</f>
        <v>0</v>
      </c>
      <c r="AL17" s="246"/>
      <c r="AM17" s="247"/>
    </row>
    <row r="18" spans="2:39" ht="21.6" customHeight="1">
      <c r="B18" s="687" t="s">
        <v>209</v>
      </c>
      <c r="C18" s="244" t="s">
        <v>210</v>
      </c>
      <c r="D18" s="234">
        <f>SUM(G18,J18,M18,P18,S18,V18,Y18,AB18,AE18,AH18,AK18)</f>
        <v>0</v>
      </c>
      <c r="E18" s="235"/>
      <c r="F18" s="235"/>
      <c r="G18" s="236"/>
      <c r="H18" s="237"/>
      <c r="I18" s="237"/>
      <c r="J18" s="236"/>
      <c r="K18" s="237"/>
      <c r="L18" s="237"/>
      <c r="M18" s="236"/>
      <c r="N18" s="237"/>
      <c r="O18" s="237"/>
      <c r="P18" s="236"/>
      <c r="Q18" s="237"/>
      <c r="R18" s="237"/>
      <c r="S18" s="236"/>
      <c r="T18" s="237"/>
      <c r="U18" s="237"/>
      <c r="V18" s="236"/>
      <c r="W18" s="237"/>
      <c r="X18" s="237"/>
      <c r="Y18" s="236"/>
      <c r="Z18" s="237"/>
      <c r="AA18" s="237"/>
      <c r="AB18" s="236"/>
      <c r="AC18" s="237"/>
      <c r="AD18" s="237"/>
      <c r="AE18" s="236"/>
      <c r="AF18" s="237"/>
      <c r="AG18" s="237"/>
      <c r="AH18" s="236"/>
      <c r="AI18" s="237"/>
      <c r="AJ18" s="237"/>
      <c r="AK18" s="236"/>
      <c r="AL18" s="237"/>
      <c r="AM18" s="238"/>
    </row>
    <row r="19" spans="2:39" ht="21.6" customHeight="1">
      <c r="B19" s="687"/>
      <c r="C19" s="233" t="s">
        <v>211</v>
      </c>
      <c r="D19" s="234">
        <f>SUM(G19,J19,M19,P19,S19,V19,Y19,AB19,AE19,AH19,AK19)</f>
        <v>0</v>
      </c>
      <c r="E19" s="235"/>
      <c r="F19" s="235"/>
      <c r="G19" s="236"/>
      <c r="H19" s="237"/>
      <c r="I19" s="237"/>
      <c r="J19" s="236"/>
      <c r="K19" s="237"/>
      <c r="L19" s="237"/>
      <c r="M19" s="236"/>
      <c r="N19" s="237"/>
      <c r="O19" s="237"/>
      <c r="P19" s="236"/>
      <c r="Q19" s="237"/>
      <c r="R19" s="237"/>
      <c r="S19" s="236"/>
      <c r="T19" s="237"/>
      <c r="U19" s="237"/>
      <c r="V19" s="236"/>
      <c r="W19" s="237"/>
      <c r="X19" s="237"/>
      <c r="Y19" s="236"/>
      <c r="Z19" s="237"/>
      <c r="AA19" s="237"/>
      <c r="AB19" s="236"/>
      <c r="AC19" s="237"/>
      <c r="AD19" s="237"/>
      <c r="AE19" s="236"/>
      <c r="AF19" s="237"/>
      <c r="AG19" s="237"/>
      <c r="AH19" s="236"/>
      <c r="AI19" s="237"/>
      <c r="AJ19" s="237"/>
      <c r="AK19" s="236"/>
      <c r="AL19" s="237"/>
      <c r="AM19" s="238"/>
    </row>
    <row r="20" spans="2:39" ht="21.6" customHeight="1">
      <c r="B20" s="687"/>
      <c r="C20" s="239" t="s">
        <v>212</v>
      </c>
      <c r="D20" s="240">
        <f>D18+D19</f>
        <v>0</v>
      </c>
      <c r="E20" s="241"/>
      <c r="F20" s="241"/>
      <c r="G20" s="245">
        <f t="shared" ref="G20:AH20" si="4">G18+G19</f>
        <v>0</v>
      </c>
      <c r="H20" s="246"/>
      <c r="I20" s="246"/>
      <c r="J20" s="245">
        <f t="shared" si="4"/>
        <v>0</v>
      </c>
      <c r="K20" s="246"/>
      <c r="L20" s="246"/>
      <c r="M20" s="245">
        <f t="shared" si="4"/>
        <v>0</v>
      </c>
      <c r="N20" s="246"/>
      <c r="O20" s="246"/>
      <c r="P20" s="245">
        <f t="shared" si="4"/>
        <v>0</v>
      </c>
      <c r="Q20" s="246"/>
      <c r="R20" s="246"/>
      <c r="S20" s="245">
        <f t="shared" si="4"/>
        <v>0</v>
      </c>
      <c r="T20" s="246"/>
      <c r="U20" s="246"/>
      <c r="V20" s="245">
        <f t="shared" si="4"/>
        <v>0</v>
      </c>
      <c r="W20" s="246"/>
      <c r="X20" s="246"/>
      <c r="Y20" s="245">
        <f t="shared" si="4"/>
        <v>0</v>
      </c>
      <c r="Z20" s="246"/>
      <c r="AA20" s="246"/>
      <c r="AB20" s="245">
        <f t="shared" si="4"/>
        <v>0</v>
      </c>
      <c r="AC20" s="246"/>
      <c r="AD20" s="246"/>
      <c r="AE20" s="245">
        <f t="shared" si="4"/>
        <v>0</v>
      </c>
      <c r="AF20" s="246"/>
      <c r="AG20" s="246"/>
      <c r="AH20" s="245">
        <f t="shared" si="4"/>
        <v>0</v>
      </c>
      <c r="AI20" s="246"/>
      <c r="AJ20" s="246"/>
      <c r="AK20" s="245">
        <f>AK18+AK19</f>
        <v>0</v>
      </c>
      <c r="AL20" s="246"/>
      <c r="AM20" s="247"/>
    </row>
    <row r="21" spans="2:39" ht="21.6" customHeight="1">
      <c r="B21" s="687" t="s">
        <v>213</v>
      </c>
      <c r="C21" s="244" t="s">
        <v>210</v>
      </c>
      <c r="D21" s="234">
        <f>SUM(G21,J21,M21,P21,S21,V21,Y21,AB21,AE21,AH21,AK21)</f>
        <v>0</v>
      </c>
      <c r="E21" s="235"/>
      <c r="F21" s="235"/>
      <c r="G21" s="236"/>
      <c r="H21" s="237"/>
      <c r="I21" s="237"/>
      <c r="J21" s="236"/>
      <c r="K21" s="237"/>
      <c r="L21" s="237"/>
      <c r="M21" s="236"/>
      <c r="N21" s="237"/>
      <c r="O21" s="237"/>
      <c r="P21" s="236"/>
      <c r="Q21" s="237"/>
      <c r="R21" s="237"/>
      <c r="S21" s="236"/>
      <c r="T21" s="237"/>
      <c r="U21" s="237"/>
      <c r="V21" s="236"/>
      <c r="W21" s="237"/>
      <c r="X21" s="237"/>
      <c r="Y21" s="236"/>
      <c r="Z21" s="237"/>
      <c r="AA21" s="237"/>
      <c r="AB21" s="236"/>
      <c r="AC21" s="237"/>
      <c r="AD21" s="237"/>
      <c r="AE21" s="236"/>
      <c r="AF21" s="237"/>
      <c r="AG21" s="237"/>
      <c r="AH21" s="236"/>
      <c r="AI21" s="237"/>
      <c r="AJ21" s="237"/>
      <c r="AK21" s="236"/>
      <c r="AL21" s="237"/>
      <c r="AM21" s="238"/>
    </row>
    <row r="22" spans="2:39" ht="21.6" customHeight="1">
      <c r="B22" s="687"/>
      <c r="C22" s="233" t="s">
        <v>211</v>
      </c>
      <c r="D22" s="234">
        <f>SUM(G22,J22,M22,P22,S22,V22,Y22,AB22,AE22,AH22,AK22)</f>
        <v>0</v>
      </c>
      <c r="E22" s="235"/>
      <c r="F22" s="235"/>
      <c r="G22" s="236"/>
      <c r="H22" s="237"/>
      <c r="I22" s="237"/>
      <c r="J22" s="236"/>
      <c r="K22" s="237"/>
      <c r="L22" s="237"/>
      <c r="M22" s="236"/>
      <c r="N22" s="237"/>
      <c r="O22" s="237"/>
      <c r="P22" s="236"/>
      <c r="Q22" s="237"/>
      <c r="R22" s="237"/>
      <c r="S22" s="236"/>
      <c r="T22" s="237"/>
      <c r="U22" s="237"/>
      <c r="V22" s="236"/>
      <c r="W22" s="237"/>
      <c r="X22" s="237"/>
      <c r="Y22" s="236"/>
      <c r="Z22" s="237"/>
      <c r="AA22" s="237"/>
      <c r="AB22" s="236"/>
      <c r="AC22" s="237"/>
      <c r="AD22" s="237"/>
      <c r="AE22" s="236"/>
      <c r="AF22" s="237"/>
      <c r="AG22" s="237"/>
      <c r="AH22" s="236"/>
      <c r="AI22" s="237"/>
      <c r="AJ22" s="237"/>
      <c r="AK22" s="236"/>
      <c r="AL22" s="237"/>
      <c r="AM22" s="238"/>
    </row>
    <row r="23" spans="2:39" ht="21.6" customHeight="1">
      <c r="B23" s="687"/>
      <c r="C23" s="239" t="s">
        <v>212</v>
      </c>
      <c r="D23" s="240">
        <f>D21+D22</f>
        <v>0</v>
      </c>
      <c r="E23" s="241"/>
      <c r="F23" s="241"/>
      <c r="G23" s="245">
        <f t="shared" ref="G23:AH23" si="5">G21+G22</f>
        <v>0</v>
      </c>
      <c r="H23" s="246"/>
      <c r="I23" s="246"/>
      <c r="J23" s="245">
        <f t="shared" si="5"/>
        <v>0</v>
      </c>
      <c r="K23" s="246"/>
      <c r="L23" s="246"/>
      <c r="M23" s="245">
        <f t="shared" si="5"/>
        <v>0</v>
      </c>
      <c r="N23" s="246"/>
      <c r="O23" s="246"/>
      <c r="P23" s="245">
        <f t="shared" si="5"/>
        <v>0</v>
      </c>
      <c r="Q23" s="246"/>
      <c r="R23" s="246"/>
      <c r="S23" s="245">
        <f t="shared" si="5"/>
        <v>0</v>
      </c>
      <c r="T23" s="246"/>
      <c r="U23" s="246"/>
      <c r="V23" s="245">
        <f t="shared" si="5"/>
        <v>0</v>
      </c>
      <c r="W23" s="246"/>
      <c r="X23" s="246"/>
      <c r="Y23" s="245">
        <f t="shared" si="5"/>
        <v>0</v>
      </c>
      <c r="Z23" s="246"/>
      <c r="AA23" s="246"/>
      <c r="AB23" s="245">
        <f t="shared" si="5"/>
        <v>0</v>
      </c>
      <c r="AC23" s="246"/>
      <c r="AD23" s="246"/>
      <c r="AE23" s="245">
        <f t="shared" si="5"/>
        <v>0</v>
      </c>
      <c r="AF23" s="246"/>
      <c r="AG23" s="246"/>
      <c r="AH23" s="245">
        <f t="shared" si="5"/>
        <v>0</v>
      </c>
      <c r="AI23" s="246"/>
      <c r="AJ23" s="246"/>
      <c r="AK23" s="245">
        <f>AK21+AK22</f>
        <v>0</v>
      </c>
      <c r="AL23" s="246"/>
      <c r="AM23" s="247"/>
    </row>
    <row r="24" spans="2:39" ht="21.6" customHeight="1">
      <c r="B24" s="687" t="s">
        <v>214</v>
      </c>
      <c r="C24" s="244" t="s">
        <v>210</v>
      </c>
      <c r="D24" s="234">
        <f>SUM(G24,J24,M24,P24,S24,V24,Y24,AB24,AE24,AH24,AK24)</f>
        <v>0</v>
      </c>
      <c r="E24" s="235"/>
      <c r="F24" s="235"/>
      <c r="G24" s="236"/>
      <c r="H24" s="237"/>
      <c r="I24" s="237"/>
      <c r="J24" s="236"/>
      <c r="K24" s="237"/>
      <c r="L24" s="237"/>
      <c r="M24" s="236"/>
      <c r="N24" s="237"/>
      <c r="O24" s="237"/>
      <c r="P24" s="236"/>
      <c r="Q24" s="237"/>
      <c r="R24" s="237"/>
      <c r="S24" s="236"/>
      <c r="T24" s="237"/>
      <c r="U24" s="237"/>
      <c r="V24" s="236"/>
      <c r="W24" s="237"/>
      <c r="X24" s="237"/>
      <c r="Y24" s="236"/>
      <c r="Z24" s="237"/>
      <c r="AA24" s="237"/>
      <c r="AB24" s="236"/>
      <c r="AC24" s="237"/>
      <c r="AD24" s="237"/>
      <c r="AE24" s="236"/>
      <c r="AF24" s="237"/>
      <c r="AG24" s="237"/>
      <c r="AH24" s="236"/>
      <c r="AI24" s="237"/>
      <c r="AJ24" s="237"/>
      <c r="AK24" s="236"/>
      <c r="AL24" s="237"/>
      <c r="AM24" s="238"/>
    </row>
    <row r="25" spans="2:39" ht="21.6" customHeight="1">
      <c r="B25" s="687"/>
      <c r="C25" s="233" t="s">
        <v>211</v>
      </c>
      <c r="D25" s="234">
        <f t="shared" ref="D25" si="6">SUM(G25:AM25)</f>
        <v>0</v>
      </c>
      <c r="E25" s="235"/>
      <c r="F25" s="235"/>
      <c r="G25" s="236"/>
      <c r="H25" s="237"/>
      <c r="I25" s="237"/>
      <c r="J25" s="236"/>
      <c r="K25" s="237"/>
      <c r="L25" s="237"/>
      <c r="M25" s="236"/>
      <c r="N25" s="237"/>
      <c r="O25" s="237"/>
      <c r="P25" s="236"/>
      <c r="Q25" s="237"/>
      <c r="R25" s="237"/>
      <c r="S25" s="236"/>
      <c r="T25" s="237"/>
      <c r="U25" s="237"/>
      <c r="V25" s="236"/>
      <c r="W25" s="237"/>
      <c r="X25" s="237"/>
      <c r="Y25" s="236"/>
      <c r="Z25" s="237"/>
      <c r="AA25" s="237"/>
      <c r="AB25" s="236"/>
      <c r="AC25" s="237"/>
      <c r="AD25" s="237"/>
      <c r="AE25" s="236"/>
      <c r="AF25" s="237"/>
      <c r="AG25" s="237"/>
      <c r="AH25" s="236"/>
      <c r="AI25" s="237"/>
      <c r="AJ25" s="237"/>
      <c r="AK25" s="236"/>
      <c r="AL25" s="237"/>
      <c r="AM25" s="238"/>
    </row>
    <row r="26" spans="2:39" ht="21.6" customHeight="1">
      <c r="B26" s="687"/>
      <c r="C26" s="239" t="s">
        <v>212</v>
      </c>
      <c r="D26" s="240">
        <f>D24+D25</f>
        <v>0</v>
      </c>
      <c r="E26" s="241"/>
      <c r="F26" s="241"/>
      <c r="G26" s="245">
        <f t="shared" ref="G26:AH26" si="7">G24+G25</f>
        <v>0</v>
      </c>
      <c r="H26" s="246"/>
      <c r="I26" s="246"/>
      <c r="J26" s="245">
        <f t="shared" si="7"/>
        <v>0</v>
      </c>
      <c r="K26" s="246"/>
      <c r="L26" s="246"/>
      <c r="M26" s="245">
        <f t="shared" si="7"/>
        <v>0</v>
      </c>
      <c r="N26" s="246"/>
      <c r="O26" s="246"/>
      <c r="P26" s="245">
        <f t="shared" si="7"/>
        <v>0</v>
      </c>
      <c r="Q26" s="246"/>
      <c r="R26" s="246"/>
      <c r="S26" s="245">
        <f t="shared" si="7"/>
        <v>0</v>
      </c>
      <c r="T26" s="246"/>
      <c r="U26" s="246"/>
      <c r="V26" s="245">
        <f t="shared" si="7"/>
        <v>0</v>
      </c>
      <c r="W26" s="246"/>
      <c r="X26" s="246"/>
      <c r="Y26" s="245">
        <f t="shared" si="7"/>
        <v>0</v>
      </c>
      <c r="Z26" s="246"/>
      <c r="AA26" s="246"/>
      <c r="AB26" s="245">
        <f t="shared" si="7"/>
        <v>0</v>
      </c>
      <c r="AC26" s="246"/>
      <c r="AD26" s="246"/>
      <c r="AE26" s="245">
        <f t="shared" si="7"/>
        <v>0</v>
      </c>
      <c r="AF26" s="246"/>
      <c r="AG26" s="246"/>
      <c r="AH26" s="245">
        <f t="shared" si="7"/>
        <v>0</v>
      </c>
      <c r="AI26" s="246"/>
      <c r="AJ26" s="246"/>
      <c r="AK26" s="245">
        <f>AK25+AK24</f>
        <v>0</v>
      </c>
      <c r="AL26" s="246"/>
      <c r="AM26" s="247"/>
    </row>
    <row r="27" spans="2:39" ht="21.6" customHeight="1">
      <c r="B27" s="692" t="s">
        <v>228</v>
      </c>
      <c r="C27" s="244" t="s">
        <v>210</v>
      </c>
      <c r="D27" s="234">
        <f>SUM(G27,J27,M27,P27,S27,V27,Y27,AB27,AE27,AH27,AK27)</f>
        <v>0</v>
      </c>
      <c r="E27" s="235"/>
      <c r="F27" s="235"/>
      <c r="G27" s="236"/>
      <c r="H27" s="237"/>
      <c r="I27" s="237"/>
      <c r="J27" s="236"/>
      <c r="K27" s="237"/>
      <c r="L27" s="237"/>
      <c r="M27" s="236"/>
      <c r="N27" s="237"/>
      <c r="O27" s="237"/>
      <c r="P27" s="236"/>
      <c r="Q27" s="237"/>
      <c r="R27" s="237"/>
      <c r="S27" s="236"/>
      <c r="T27" s="237"/>
      <c r="U27" s="237"/>
      <c r="V27" s="236"/>
      <c r="W27" s="237"/>
      <c r="X27" s="237"/>
      <c r="Y27" s="236"/>
      <c r="Z27" s="237"/>
      <c r="AA27" s="237"/>
      <c r="AB27" s="236"/>
      <c r="AC27" s="237"/>
      <c r="AD27" s="237"/>
      <c r="AE27" s="236"/>
      <c r="AF27" s="237"/>
      <c r="AG27" s="237"/>
      <c r="AH27" s="236"/>
      <c r="AI27" s="237"/>
      <c r="AJ27" s="237"/>
      <c r="AK27" s="236"/>
      <c r="AL27" s="237"/>
      <c r="AM27" s="238"/>
    </row>
    <row r="28" spans="2:39" ht="21.6" customHeight="1">
      <c r="B28" s="687"/>
      <c r="C28" s="233" t="s">
        <v>211</v>
      </c>
      <c r="D28" s="234">
        <f>SUM(G28,J28,M28,P28,S28,V28,Y28,AB28,AE28,AH28,AK28)</f>
        <v>0</v>
      </c>
      <c r="E28" s="235"/>
      <c r="F28" s="235"/>
      <c r="G28" s="236"/>
      <c r="H28" s="237"/>
      <c r="I28" s="237"/>
      <c r="J28" s="236"/>
      <c r="K28" s="237"/>
      <c r="L28" s="237"/>
      <c r="M28" s="236"/>
      <c r="N28" s="237"/>
      <c r="O28" s="237"/>
      <c r="P28" s="236"/>
      <c r="Q28" s="237"/>
      <c r="R28" s="237"/>
      <c r="S28" s="236"/>
      <c r="T28" s="237"/>
      <c r="U28" s="237"/>
      <c r="V28" s="236"/>
      <c r="W28" s="237"/>
      <c r="X28" s="237"/>
      <c r="Y28" s="236"/>
      <c r="Z28" s="237"/>
      <c r="AA28" s="237"/>
      <c r="AB28" s="236"/>
      <c r="AC28" s="237"/>
      <c r="AD28" s="237"/>
      <c r="AE28" s="236"/>
      <c r="AF28" s="237"/>
      <c r="AG28" s="237"/>
      <c r="AH28" s="236"/>
      <c r="AI28" s="237"/>
      <c r="AJ28" s="237"/>
      <c r="AK28" s="236"/>
      <c r="AL28" s="237"/>
      <c r="AM28" s="238"/>
    </row>
    <row r="29" spans="2:39" ht="21.6" customHeight="1">
      <c r="B29" s="687"/>
      <c r="C29" s="239" t="s">
        <v>212</v>
      </c>
      <c r="D29" s="240">
        <f>D27+D28</f>
        <v>0</v>
      </c>
      <c r="E29" s="241"/>
      <c r="F29" s="241"/>
      <c r="G29" s="245">
        <f t="shared" ref="G29:AH29" si="8">G27+G28</f>
        <v>0</v>
      </c>
      <c r="H29" s="246"/>
      <c r="I29" s="246"/>
      <c r="J29" s="245">
        <f t="shared" si="8"/>
        <v>0</v>
      </c>
      <c r="K29" s="246"/>
      <c r="L29" s="246"/>
      <c r="M29" s="245">
        <f t="shared" si="8"/>
        <v>0</v>
      </c>
      <c r="N29" s="246"/>
      <c r="O29" s="246"/>
      <c r="P29" s="245">
        <f t="shared" si="8"/>
        <v>0</v>
      </c>
      <c r="Q29" s="246"/>
      <c r="R29" s="246"/>
      <c r="S29" s="245">
        <f t="shared" si="8"/>
        <v>0</v>
      </c>
      <c r="T29" s="246"/>
      <c r="U29" s="246"/>
      <c r="V29" s="245">
        <f t="shared" si="8"/>
        <v>0</v>
      </c>
      <c r="W29" s="246"/>
      <c r="X29" s="246"/>
      <c r="Y29" s="245">
        <f t="shared" si="8"/>
        <v>0</v>
      </c>
      <c r="Z29" s="246"/>
      <c r="AA29" s="246"/>
      <c r="AB29" s="245">
        <f t="shared" si="8"/>
        <v>0</v>
      </c>
      <c r="AC29" s="246"/>
      <c r="AD29" s="246"/>
      <c r="AE29" s="245">
        <f t="shared" si="8"/>
        <v>0</v>
      </c>
      <c r="AF29" s="246"/>
      <c r="AG29" s="246"/>
      <c r="AH29" s="245">
        <f t="shared" si="8"/>
        <v>0</v>
      </c>
      <c r="AI29" s="246"/>
      <c r="AJ29" s="246"/>
      <c r="AK29" s="245">
        <f>AK28+AK27</f>
        <v>0</v>
      </c>
      <c r="AL29" s="246"/>
      <c r="AM29" s="247"/>
    </row>
    <row r="30" spans="2:39" ht="21.6" customHeight="1">
      <c r="B30" s="687" t="s">
        <v>215</v>
      </c>
      <c r="C30" s="244" t="s">
        <v>210</v>
      </c>
      <c r="D30" s="234">
        <f>SUM(G30,J30,M30,P30,S30,V30,Y30,AB30,AE30,AH30,AK30)</f>
        <v>0</v>
      </c>
      <c r="E30" s="235"/>
      <c r="F30" s="235"/>
      <c r="G30" s="236"/>
      <c r="H30" s="237"/>
      <c r="I30" s="237"/>
      <c r="J30" s="236"/>
      <c r="K30" s="237"/>
      <c r="L30" s="237"/>
      <c r="M30" s="236"/>
      <c r="N30" s="237"/>
      <c r="O30" s="237"/>
      <c r="P30" s="236"/>
      <c r="Q30" s="237"/>
      <c r="R30" s="237"/>
      <c r="S30" s="236"/>
      <c r="T30" s="237"/>
      <c r="U30" s="237"/>
      <c r="V30" s="236"/>
      <c r="W30" s="237"/>
      <c r="X30" s="237"/>
      <c r="Y30" s="236"/>
      <c r="Z30" s="237"/>
      <c r="AA30" s="237"/>
      <c r="AB30" s="236"/>
      <c r="AC30" s="237"/>
      <c r="AD30" s="237"/>
      <c r="AE30" s="236"/>
      <c r="AF30" s="237"/>
      <c r="AG30" s="237"/>
      <c r="AH30" s="236"/>
      <c r="AI30" s="237"/>
      <c r="AJ30" s="237"/>
      <c r="AK30" s="236"/>
      <c r="AL30" s="237"/>
      <c r="AM30" s="238"/>
    </row>
    <row r="31" spans="2:39" ht="21.6" customHeight="1">
      <c r="B31" s="687"/>
      <c r="C31" s="233" t="s">
        <v>211</v>
      </c>
      <c r="D31" s="234">
        <f>SUM(G31,J31,M31,P31,S31,V31,Y31,AB31,AE31,AH31,AK31)</f>
        <v>0</v>
      </c>
      <c r="E31" s="235"/>
      <c r="F31" s="235"/>
      <c r="G31" s="236"/>
      <c r="H31" s="237"/>
      <c r="I31" s="237"/>
      <c r="J31" s="236"/>
      <c r="K31" s="237"/>
      <c r="L31" s="237"/>
      <c r="M31" s="236"/>
      <c r="N31" s="237"/>
      <c r="O31" s="237"/>
      <c r="P31" s="236"/>
      <c r="Q31" s="237"/>
      <c r="R31" s="237"/>
      <c r="S31" s="236"/>
      <c r="T31" s="237"/>
      <c r="U31" s="237"/>
      <c r="V31" s="236"/>
      <c r="W31" s="237"/>
      <c r="X31" s="237"/>
      <c r="Y31" s="236"/>
      <c r="Z31" s="237"/>
      <c r="AA31" s="237"/>
      <c r="AB31" s="236"/>
      <c r="AC31" s="237"/>
      <c r="AD31" s="237"/>
      <c r="AE31" s="236"/>
      <c r="AF31" s="237"/>
      <c r="AG31" s="237"/>
      <c r="AH31" s="236"/>
      <c r="AI31" s="237"/>
      <c r="AJ31" s="237"/>
      <c r="AK31" s="236"/>
      <c r="AL31" s="237"/>
      <c r="AM31" s="238"/>
    </row>
    <row r="32" spans="2:39" ht="21.6" customHeight="1">
      <c r="B32" s="687"/>
      <c r="C32" s="239" t="s">
        <v>212</v>
      </c>
      <c r="D32" s="240">
        <f>D30+D31</f>
        <v>0</v>
      </c>
      <c r="E32" s="241"/>
      <c r="F32" s="241"/>
      <c r="G32" s="245">
        <f t="shared" ref="G32:AH32" si="9">G30+G31</f>
        <v>0</v>
      </c>
      <c r="H32" s="246"/>
      <c r="I32" s="246"/>
      <c r="J32" s="245">
        <f t="shared" si="9"/>
        <v>0</v>
      </c>
      <c r="K32" s="246"/>
      <c r="L32" s="246"/>
      <c r="M32" s="245">
        <f t="shared" si="9"/>
        <v>0</v>
      </c>
      <c r="N32" s="246"/>
      <c r="O32" s="246"/>
      <c r="P32" s="245">
        <f t="shared" si="9"/>
        <v>0</v>
      </c>
      <c r="Q32" s="246"/>
      <c r="R32" s="246"/>
      <c r="S32" s="245">
        <f t="shared" si="9"/>
        <v>0</v>
      </c>
      <c r="T32" s="246"/>
      <c r="U32" s="246"/>
      <c r="V32" s="245">
        <f t="shared" si="9"/>
        <v>0</v>
      </c>
      <c r="W32" s="246"/>
      <c r="X32" s="246"/>
      <c r="Y32" s="245">
        <f t="shared" si="9"/>
        <v>0</v>
      </c>
      <c r="Z32" s="246"/>
      <c r="AA32" s="246"/>
      <c r="AB32" s="245">
        <f t="shared" si="9"/>
        <v>0</v>
      </c>
      <c r="AC32" s="246"/>
      <c r="AD32" s="246"/>
      <c r="AE32" s="245">
        <f t="shared" si="9"/>
        <v>0</v>
      </c>
      <c r="AF32" s="246"/>
      <c r="AG32" s="246"/>
      <c r="AH32" s="245">
        <f t="shared" si="9"/>
        <v>0</v>
      </c>
      <c r="AI32" s="246"/>
      <c r="AJ32" s="246"/>
      <c r="AK32" s="245">
        <f>AK31+AK30</f>
        <v>0</v>
      </c>
      <c r="AL32" s="246"/>
      <c r="AM32" s="247"/>
    </row>
    <row r="33" spans="2:39" ht="21.6" customHeight="1">
      <c r="B33" s="688" t="s">
        <v>226</v>
      </c>
      <c r="C33" s="261" t="s">
        <v>223</v>
      </c>
      <c r="D33" s="262"/>
      <c r="E33" s="263"/>
      <c r="F33" s="263"/>
      <c r="G33" s="264"/>
      <c r="H33" s="265"/>
      <c r="I33" s="265"/>
      <c r="J33" s="264"/>
      <c r="K33" s="265"/>
      <c r="L33" s="265"/>
      <c r="M33" s="264"/>
      <c r="N33" s="265"/>
      <c r="O33" s="265"/>
      <c r="P33" s="264"/>
      <c r="Q33" s="265"/>
      <c r="R33" s="265"/>
      <c r="S33" s="264"/>
      <c r="T33" s="265"/>
      <c r="U33" s="265"/>
      <c r="V33" s="264"/>
      <c r="W33" s="265"/>
      <c r="X33" s="265"/>
      <c r="Y33" s="264"/>
      <c r="Z33" s="265"/>
      <c r="AA33" s="265"/>
      <c r="AB33" s="264"/>
      <c r="AC33" s="265"/>
      <c r="AD33" s="265"/>
      <c r="AE33" s="264"/>
      <c r="AF33" s="265"/>
      <c r="AG33" s="265"/>
      <c r="AH33" s="264"/>
      <c r="AI33" s="265"/>
      <c r="AJ33" s="265"/>
      <c r="AK33" s="264"/>
      <c r="AL33" s="265"/>
      <c r="AM33" s="266"/>
    </row>
    <row r="34" spans="2:39" ht="21.6" customHeight="1">
      <c r="B34" s="689"/>
      <c r="C34" s="261" t="s">
        <v>224</v>
      </c>
      <c r="D34" s="262"/>
      <c r="E34" s="263"/>
      <c r="F34" s="263"/>
      <c r="G34" s="264"/>
      <c r="H34" s="265"/>
      <c r="I34" s="265"/>
      <c r="J34" s="264"/>
      <c r="K34" s="265"/>
      <c r="L34" s="265"/>
      <c r="M34" s="264"/>
      <c r="N34" s="265"/>
      <c r="O34" s="265"/>
      <c r="P34" s="264"/>
      <c r="Q34" s="265"/>
      <c r="R34" s="265"/>
      <c r="S34" s="264"/>
      <c r="T34" s="265"/>
      <c r="U34" s="265"/>
      <c r="V34" s="264"/>
      <c r="W34" s="265"/>
      <c r="X34" s="265"/>
      <c r="Y34" s="264"/>
      <c r="Z34" s="265"/>
      <c r="AA34" s="265"/>
      <c r="AB34" s="264"/>
      <c r="AC34" s="265"/>
      <c r="AD34" s="265"/>
      <c r="AE34" s="264"/>
      <c r="AF34" s="265"/>
      <c r="AG34" s="265"/>
      <c r="AH34" s="264"/>
      <c r="AI34" s="265"/>
      <c r="AJ34" s="265"/>
      <c r="AK34" s="264"/>
      <c r="AL34" s="265"/>
      <c r="AM34" s="266"/>
    </row>
    <row r="35" spans="2:39" ht="21.6" customHeight="1">
      <c r="B35" s="690"/>
      <c r="C35" s="239" t="s">
        <v>225</v>
      </c>
      <c r="D35" s="240"/>
      <c r="E35" s="241"/>
      <c r="F35" s="241"/>
      <c r="G35" s="245"/>
      <c r="H35" s="246"/>
      <c r="I35" s="246"/>
      <c r="J35" s="245"/>
      <c r="K35" s="246"/>
      <c r="L35" s="246"/>
      <c r="M35" s="245"/>
      <c r="N35" s="246"/>
      <c r="O35" s="246"/>
      <c r="P35" s="245"/>
      <c r="Q35" s="246"/>
      <c r="R35" s="246"/>
      <c r="S35" s="245"/>
      <c r="T35" s="246"/>
      <c r="U35" s="246"/>
      <c r="V35" s="245"/>
      <c r="W35" s="246"/>
      <c r="X35" s="246"/>
      <c r="Y35" s="245"/>
      <c r="Z35" s="246"/>
      <c r="AA35" s="246"/>
      <c r="AB35" s="245"/>
      <c r="AC35" s="246"/>
      <c r="AD35" s="246"/>
      <c r="AE35" s="245"/>
      <c r="AF35" s="246"/>
      <c r="AG35" s="246"/>
      <c r="AH35" s="245"/>
      <c r="AI35" s="246"/>
      <c r="AJ35" s="246"/>
      <c r="AK35" s="245"/>
      <c r="AL35" s="246"/>
      <c r="AM35" s="247"/>
    </row>
    <row r="36" spans="2:39" ht="21.6" customHeight="1">
      <c r="B36" s="687" t="s">
        <v>216</v>
      </c>
      <c r="C36" s="248" t="s">
        <v>210</v>
      </c>
      <c r="D36" s="249">
        <f>SUM(G36,J36,M36,P36,S36,V36,Y36,AB36,AE36,AH36,AK36)</f>
        <v>0</v>
      </c>
      <c r="E36" s="250"/>
      <c r="F36" s="250"/>
      <c r="G36" s="251"/>
      <c r="H36" s="252"/>
      <c r="I36" s="252"/>
      <c r="J36" s="251"/>
      <c r="K36" s="252"/>
      <c r="L36" s="252"/>
      <c r="M36" s="251"/>
      <c r="N36" s="252"/>
      <c r="O36" s="252"/>
      <c r="P36" s="251"/>
      <c r="Q36" s="252"/>
      <c r="R36" s="252"/>
      <c r="S36" s="251"/>
      <c r="T36" s="252"/>
      <c r="U36" s="252"/>
      <c r="V36" s="251"/>
      <c r="W36" s="252"/>
      <c r="X36" s="252"/>
      <c r="Y36" s="251"/>
      <c r="Z36" s="252"/>
      <c r="AA36" s="252"/>
      <c r="AB36" s="251"/>
      <c r="AC36" s="252"/>
      <c r="AD36" s="252"/>
      <c r="AE36" s="251"/>
      <c r="AF36" s="252"/>
      <c r="AG36" s="252"/>
      <c r="AH36" s="251"/>
      <c r="AI36" s="252"/>
      <c r="AJ36" s="252"/>
      <c r="AK36" s="251"/>
      <c r="AL36" s="252"/>
      <c r="AM36" s="253"/>
    </row>
    <row r="37" spans="2:39" ht="21.6" customHeight="1">
      <c r="B37" s="687"/>
      <c r="C37" s="248" t="s">
        <v>211</v>
      </c>
      <c r="D37" s="249">
        <f>SUM(G37,J37,M37,P37,S37,V37,Y37,AB37,AE37,AH37,AK37)</f>
        <v>0</v>
      </c>
      <c r="E37" s="250"/>
      <c r="F37" s="250"/>
      <c r="G37" s="251"/>
      <c r="H37" s="252"/>
      <c r="I37" s="252"/>
      <c r="J37" s="251"/>
      <c r="K37" s="252"/>
      <c r="L37" s="252"/>
      <c r="M37" s="251"/>
      <c r="N37" s="252"/>
      <c r="O37" s="252"/>
      <c r="P37" s="251"/>
      <c r="Q37" s="252"/>
      <c r="R37" s="252"/>
      <c r="S37" s="251"/>
      <c r="T37" s="252"/>
      <c r="U37" s="252"/>
      <c r="V37" s="251"/>
      <c r="W37" s="252"/>
      <c r="X37" s="252"/>
      <c r="Y37" s="251"/>
      <c r="Z37" s="252"/>
      <c r="AA37" s="252"/>
      <c r="AB37" s="251"/>
      <c r="AC37" s="252"/>
      <c r="AD37" s="252"/>
      <c r="AE37" s="251"/>
      <c r="AF37" s="252"/>
      <c r="AG37" s="252"/>
      <c r="AH37" s="251"/>
      <c r="AI37" s="252"/>
      <c r="AJ37" s="252"/>
      <c r="AK37" s="251"/>
      <c r="AL37" s="252"/>
      <c r="AM37" s="253"/>
    </row>
    <row r="38" spans="2:39" ht="21.6" customHeight="1" thickBot="1">
      <c r="B38" s="691"/>
      <c r="C38" s="254" t="s">
        <v>212</v>
      </c>
      <c r="D38" s="255">
        <f>SUM(G38,J38,M38,P38,S38,V38,Y38,AB38,AE38,AH38,AK38)</f>
        <v>0</v>
      </c>
      <c r="E38" s="256"/>
      <c r="F38" s="256"/>
      <c r="G38" s="257">
        <f t="shared" ref="G38:AH38" si="10">G36+G37</f>
        <v>0</v>
      </c>
      <c r="H38" s="258"/>
      <c r="I38" s="258"/>
      <c r="J38" s="257">
        <f t="shared" si="10"/>
        <v>0</v>
      </c>
      <c r="K38" s="258"/>
      <c r="L38" s="258"/>
      <c r="M38" s="257">
        <f t="shared" si="10"/>
        <v>0</v>
      </c>
      <c r="N38" s="258"/>
      <c r="O38" s="258"/>
      <c r="P38" s="257">
        <f t="shared" si="10"/>
        <v>0</v>
      </c>
      <c r="Q38" s="258"/>
      <c r="R38" s="258"/>
      <c r="S38" s="257">
        <f t="shared" si="10"/>
        <v>0</v>
      </c>
      <c r="T38" s="258"/>
      <c r="U38" s="258"/>
      <c r="V38" s="257">
        <f t="shared" si="10"/>
        <v>0</v>
      </c>
      <c r="W38" s="258"/>
      <c r="X38" s="258"/>
      <c r="Y38" s="257">
        <f t="shared" si="10"/>
        <v>0</v>
      </c>
      <c r="Z38" s="258"/>
      <c r="AA38" s="258"/>
      <c r="AB38" s="257">
        <f t="shared" si="10"/>
        <v>0</v>
      </c>
      <c r="AC38" s="258"/>
      <c r="AD38" s="258"/>
      <c r="AE38" s="257">
        <f t="shared" si="10"/>
        <v>0</v>
      </c>
      <c r="AF38" s="258"/>
      <c r="AG38" s="258"/>
      <c r="AH38" s="257">
        <f t="shared" si="10"/>
        <v>0</v>
      </c>
      <c r="AI38" s="258"/>
      <c r="AJ38" s="258"/>
      <c r="AK38" s="257">
        <f>AK37+AK36</f>
        <v>0</v>
      </c>
      <c r="AL38" s="258"/>
      <c r="AM38" s="259"/>
    </row>
    <row r="39" spans="2:39" ht="14.25" thickTop="1"/>
  </sheetData>
  <mergeCells count="25">
    <mergeCell ref="B9:B11"/>
    <mergeCell ref="B1:AM3"/>
    <mergeCell ref="B4:C5"/>
    <mergeCell ref="D4:F4"/>
    <mergeCell ref="G4:I4"/>
    <mergeCell ref="J4:L4"/>
    <mergeCell ref="M4:O4"/>
    <mergeCell ref="P4:R4"/>
    <mergeCell ref="S4:U4"/>
    <mergeCell ref="V4:X4"/>
    <mergeCell ref="Y4:AA4"/>
    <mergeCell ref="AB4:AD4"/>
    <mergeCell ref="AE4:AG4"/>
    <mergeCell ref="AH4:AJ4"/>
    <mergeCell ref="AK4:AM4"/>
    <mergeCell ref="B6:B8"/>
    <mergeCell ref="B30:B32"/>
    <mergeCell ref="B36:B38"/>
    <mergeCell ref="B33:B35"/>
    <mergeCell ref="B12:B14"/>
    <mergeCell ref="B15:B17"/>
    <mergeCell ref="B18:B20"/>
    <mergeCell ref="B21:B23"/>
    <mergeCell ref="B24:B26"/>
    <mergeCell ref="B27:B29"/>
  </mergeCells>
  <phoneticPr fontId="3" type="noConversion"/>
  <pageMargins left="0.7" right="0.7" top="0.75" bottom="0.75" header="0.3" footer="0.3"/>
  <pageSetup paperSize="9" orientation="portrait" r:id="rId1"/>
  <ignoredErrors>
    <ignoredError sqref="D8:D32" formula="1"/>
  </ignoredErrors>
</worksheet>
</file>

<file path=xl/worksheets/sheet23.xml><?xml version="1.0" encoding="utf-8"?>
<worksheet xmlns="http://schemas.openxmlformats.org/spreadsheetml/2006/main" xmlns:r="http://schemas.openxmlformats.org/officeDocument/2006/relationships">
  <sheetPr>
    <tabColor theme="7" tint="-0.249977111117893"/>
  </sheetPr>
  <dimension ref="B1:AM39"/>
  <sheetViews>
    <sheetView workbookViewId="0">
      <pane xSplit="3" ySplit="5" topLeftCell="D31" activePane="bottomRight" state="frozen"/>
      <selection pane="topRight" activeCell="D1" sqref="D1"/>
      <selection pane="bottomLeft" activeCell="A6" sqref="A6"/>
      <selection pane="bottomRight" activeCell="E22" sqref="E22"/>
    </sheetView>
  </sheetViews>
  <sheetFormatPr defaultRowHeight="13.5"/>
  <cols>
    <col min="1" max="1" width="2.125" style="222" customWidth="1"/>
    <col min="2" max="2" width="10.875" style="222" customWidth="1"/>
    <col min="3" max="3" width="5" style="222" customWidth="1"/>
    <col min="4" max="4" width="13.75" style="260" customWidth="1"/>
    <col min="5" max="5" width="7.125" style="260" customWidth="1"/>
    <col min="6" max="6" width="9.75" style="260" customWidth="1"/>
    <col min="7" max="7" width="12.125" style="260" customWidth="1"/>
    <col min="8" max="9" width="7.125" style="260" customWidth="1"/>
    <col min="10" max="10" width="12.125" style="260" customWidth="1"/>
    <col min="11" max="12" width="7.125" style="260" customWidth="1"/>
    <col min="13" max="13" width="12.125" style="260" customWidth="1"/>
    <col min="14" max="15" width="7.125" style="260" customWidth="1"/>
    <col min="16" max="16" width="12.125" style="260" customWidth="1"/>
    <col min="17" max="18" width="7.125" style="260" customWidth="1"/>
    <col min="19" max="19" width="12.125" style="260" customWidth="1"/>
    <col min="20" max="21" width="7.125" style="260" customWidth="1"/>
    <col min="22" max="22" width="12.125" style="260" customWidth="1"/>
    <col min="23" max="24" width="7.125" style="260" customWidth="1"/>
    <col min="25" max="25" width="12.125" style="260" customWidth="1"/>
    <col min="26" max="27" width="7.125" style="260" customWidth="1"/>
    <col min="28" max="28" width="12.125" style="260" customWidth="1"/>
    <col min="29" max="30" width="7.125" style="260" customWidth="1"/>
    <col min="31" max="31" width="12.125" style="260" customWidth="1"/>
    <col min="32" max="33" width="7.125" style="260" customWidth="1"/>
    <col min="34" max="34" width="12.125" style="260" customWidth="1"/>
    <col min="35" max="36" width="7.125" style="260" customWidth="1"/>
    <col min="37" max="37" width="12.625" style="260" customWidth="1"/>
    <col min="38" max="39" width="7.125" style="260" customWidth="1"/>
    <col min="40" max="16384" width="9" style="222"/>
  </cols>
  <sheetData>
    <row r="1" spans="2:39">
      <c r="B1" s="693" t="s">
        <v>187</v>
      </c>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row>
    <row r="2" spans="2:39" ht="21.95" customHeight="1">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row>
    <row r="3" spans="2:39" ht="14.45" customHeight="1" thickBot="1">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row>
    <row r="4" spans="2:39" ht="32.1" customHeight="1" thickTop="1">
      <c r="B4" s="695"/>
      <c r="C4" s="696"/>
      <c r="D4" s="699" t="s">
        <v>188</v>
      </c>
      <c r="E4" s="700"/>
      <c r="F4" s="700"/>
      <c r="G4" s="700" t="s">
        <v>189</v>
      </c>
      <c r="H4" s="700"/>
      <c r="I4" s="700"/>
      <c r="J4" s="700" t="s">
        <v>190</v>
      </c>
      <c r="K4" s="700"/>
      <c r="L4" s="700"/>
      <c r="M4" s="700" t="s">
        <v>191</v>
      </c>
      <c r="N4" s="700"/>
      <c r="O4" s="700"/>
      <c r="P4" s="700" t="s">
        <v>192</v>
      </c>
      <c r="Q4" s="700"/>
      <c r="R4" s="700"/>
      <c r="S4" s="700" t="s">
        <v>193</v>
      </c>
      <c r="T4" s="700"/>
      <c r="U4" s="700"/>
      <c r="V4" s="700" t="s">
        <v>194</v>
      </c>
      <c r="W4" s="700"/>
      <c r="X4" s="700"/>
      <c r="Y4" s="700" t="s">
        <v>195</v>
      </c>
      <c r="Z4" s="700"/>
      <c r="AA4" s="700"/>
      <c r="AB4" s="700" t="s">
        <v>196</v>
      </c>
      <c r="AC4" s="700"/>
      <c r="AD4" s="700"/>
      <c r="AE4" s="700" t="s">
        <v>197</v>
      </c>
      <c r="AF4" s="700"/>
      <c r="AG4" s="700"/>
      <c r="AH4" s="700" t="s">
        <v>198</v>
      </c>
      <c r="AI4" s="700"/>
      <c r="AJ4" s="700"/>
      <c r="AK4" s="701" t="s">
        <v>199</v>
      </c>
      <c r="AL4" s="702"/>
      <c r="AM4" s="703"/>
    </row>
    <row r="5" spans="2:39" ht="16.5" customHeight="1" thickBot="1">
      <c r="B5" s="697"/>
      <c r="C5" s="698"/>
      <c r="D5" s="223"/>
      <c r="E5" s="224" t="s">
        <v>200</v>
      </c>
      <c r="F5" s="224" t="s">
        <v>201</v>
      </c>
      <c r="G5" s="223"/>
      <c r="H5" s="224" t="s">
        <v>200</v>
      </c>
      <c r="I5" s="225" t="s">
        <v>201</v>
      </c>
      <c r="J5" s="226"/>
      <c r="K5" s="224" t="s">
        <v>200</v>
      </c>
      <c r="L5" s="225" t="s">
        <v>201</v>
      </c>
      <c r="M5" s="226"/>
      <c r="N5" s="224" t="s">
        <v>200</v>
      </c>
      <c r="O5" s="225" t="s">
        <v>201</v>
      </c>
      <c r="P5" s="226"/>
      <c r="Q5" s="224" t="s">
        <v>200</v>
      </c>
      <c r="R5" s="225" t="s">
        <v>201</v>
      </c>
      <c r="S5" s="226"/>
      <c r="T5" s="224" t="s">
        <v>200</v>
      </c>
      <c r="U5" s="225" t="s">
        <v>201</v>
      </c>
      <c r="V5" s="226"/>
      <c r="W5" s="224" t="s">
        <v>200</v>
      </c>
      <c r="X5" s="225" t="s">
        <v>201</v>
      </c>
      <c r="Y5" s="226"/>
      <c r="Z5" s="224" t="s">
        <v>200</v>
      </c>
      <c r="AA5" s="225" t="s">
        <v>201</v>
      </c>
      <c r="AB5" s="226"/>
      <c r="AC5" s="224" t="s">
        <v>200</v>
      </c>
      <c r="AD5" s="225" t="s">
        <v>201</v>
      </c>
      <c r="AE5" s="226"/>
      <c r="AF5" s="224" t="s">
        <v>200</v>
      </c>
      <c r="AG5" s="225" t="s">
        <v>201</v>
      </c>
      <c r="AH5" s="226"/>
      <c r="AI5" s="224" t="s">
        <v>200</v>
      </c>
      <c r="AJ5" s="225" t="s">
        <v>201</v>
      </c>
      <c r="AK5" s="226"/>
      <c r="AL5" s="224" t="s">
        <v>200</v>
      </c>
      <c r="AM5" s="225" t="s">
        <v>201</v>
      </c>
    </row>
    <row r="6" spans="2:39" ht="21.6" customHeight="1">
      <c r="B6" s="706" t="s">
        <v>294</v>
      </c>
      <c r="C6" s="227" t="s">
        <v>203</v>
      </c>
      <c r="D6" s="228">
        <f>SUM(G6,J6,M6,P6,S6,V6,Y6,AB6,AE6,AH6,AK6)</f>
        <v>0</v>
      </c>
      <c r="E6" s="229"/>
      <c r="F6" s="229"/>
      <c r="G6" s="230"/>
      <c r="H6" s="231"/>
      <c r="I6" s="231"/>
      <c r="J6" s="230"/>
      <c r="K6" s="231"/>
      <c r="L6" s="231"/>
      <c r="M6" s="230"/>
      <c r="N6" s="231"/>
      <c r="O6" s="231"/>
      <c r="P6" s="230"/>
      <c r="Q6" s="231"/>
      <c r="R6" s="231"/>
      <c r="S6" s="230"/>
      <c r="T6" s="231"/>
      <c r="U6" s="231"/>
      <c r="V6" s="230"/>
      <c r="W6" s="231"/>
      <c r="X6" s="231"/>
      <c r="Y6" s="230"/>
      <c r="Z6" s="231"/>
      <c r="AA6" s="231"/>
      <c r="AB6" s="230"/>
      <c r="AC6" s="231"/>
      <c r="AD6" s="231"/>
      <c r="AE6" s="230"/>
      <c r="AF6" s="231"/>
      <c r="AG6" s="231"/>
      <c r="AH6" s="230"/>
      <c r="AI6" s="231"/>
      <c r="AJ6" s="231"/>
      <c r="AK6" s="230"/>
      <c r="AL6" s="231"/>
      <c r="AM6" s="232"/>
    </row>
    <row r="7" spans="2:39" ht="21.6" customHeight="1">
      <c r="B7" s="687"/>
      <c r="C7" s="233" t="s">
        <v>204</v>
      </c>
      <c r="D7" s="234">
        <f>SUM(G7,J7,M7,P7,S7,V7,Y7,AB7,AE7,AH7,AK7)</f>
        <v>0</v>
      </c>
      <c r="E7" s="235"/>
      <c r="F7" s="235"/>
      <c r="G7" s="236"/>
      <c r="H7" s="237"/>
      <c r="I7" s="237"/>
      <c r="J7" s="236"/>
      <c r="K7" s="237"/>
      <c r="L7" s="237"/>
      <c r="M7" s="236"/>
      <c r="N7" s="237"/>
      <c r="O7" s="237"/>
      <c r="P7" s="236"/>
      <c r="Q7" s="237"/>
      <c r="R7" s="237"/>
      <c r="S7" s="236"/>
      <c r="T7" s="237"/>
      <c r="U7" s="237"/>
      <c r="V7" s="236"/>
      <c r="W7" s="237"/>
      <c r="X7" s="237"/>
      <c r="Y7" s="236"/>
      <c r="Z7" s="237"/>
      <c r="AA7" s="237"/>
      <c r="AB7" s="236"/>
      <c r="AC7" s="237"/>
      <c r="AD7" s="237"/>
      <c r="AE7" s="236"/>
      <c r="AF7" s="237"/>
      <c r="AG7" s="237"/>
      <c r="AH7" s="236"/>
      <c r="AI7" s="237"/>
      <c r="AJ7" s="237"/>
      <c r="AK7" s="236"/>
      <c r="AL7" s="237"/>
      <c r="AM7" s="238"/>
    </row>
    <row r="8" spans="2:39" ht="21.6" customHeight="1">
      <c r="B8" s="687"/>
      <c r="C8" s="239" t="s">
        <v>205</v>
      </c>
      <c r="D8" s="240">
        <f>D6+D7</f>
        <v>0</v>
      </c>
      <c r="E8" s="241"/>
      <c r="F8" s="241"/>
      <c r="G8" s="242">
        <f t="shared" ref="G8:AH8" si="0">G6+G7</f>
        <v>0</v>
      </c>
      <c r="H8" s="241"/>
      <c r="I8" s="241"/>
      <c r="J8" s="242">
        <f t="shared" si="0"/>
        <v>0</v>
      </c>
      <c r="K8" s="241"/>
      <c r="L8" s="241"/>
      <c r="M8" s="242">
        <f t="shared" si="0"/>
        <v>0</v>
      </c>
      <c r="N8" s="241"/>
      <c r="O8" s="241"/>
      <c r="P8" s="242">
        <f t="shared" si="0"/>
        <v>0</v>
      </c>
      <c r="Q8" s="241"/>
      <c r="R8" s="241"/>
      <c r="S8" s="242">
        <f t="shared" si="0"/>
        <v>0</v>
      </c>
      <c r="T8" s="241"/>
      <c r="U8" s="241"/>
      <c r="V8" s="242">
        <f t="shared" si="0"/>
        <v>0</v>
      </c>
      <c r="W8" s="241"/>
      <c r="X8" s="241"/>
      <c r="Y8" s="242">
        <f t="shared" si="0"/>
        <v>0</v>
      </c>
      <c r="Z8" s="241"/>
      <c r="AA8" s="241"/>
      <c r="AB8" s="242">
        <f t="shared" si="0"/>
        <v>0</v>
      </c>
      <c r="AC8" s="241"/>
      <c r="AD8" s="241"/>
      <c r="AE8" s="242">
        <f t="shared" si="0"/>
        <v>0</v>
      </c>
      <c r="AF8" s="241"/>
      <c r="AG8" s="241"/>
      <c r="AH8" s="242">
        <f t="shared" si="0"/>
        <v>0</v>
      </c>
      <c r="AI8" s="241"/>
      <c r="AJ8" s="241"/>
      <c r="AK8" s="242">
        <f>AK6+AK7</f>
        <v>0</v>
      </c>
      <c r="AL8" s="241"/>
      <c r="AM8" s="243"/>
    </row>
    <row r="9" spans="2:39" ht="21.6" customHeight="1">
      <c r="B9" s="692" t="s">
        <v>218</v>
      </c>
      <c r="C9" s="244" t="s">
        <v>203</v>
      </c>
      <c r="D9" s="234">
        <f>SUM(G9,J9,M9,P9,S9,V9,Y9,AB9,AE9,AH9,AK9)</f>
        <v>0</v>
      </c>
      <c r="E9" s="235"/>
      <c r="F9" s="235"/>
      <c r="G9" s="236"/>
      <c r="H9" s="237"/>
      <c r="I9" s="237"/>
      <c r="J9" s="236"/>
      <c r="K9" s="237"/>
      <c r="L9" s="237"/>
      <c r="M9" s="236"/>
      <c r="N9" s="237"/>
      <c r="O9" s="237"/>
      <c r="P9" s="236"/>
      <c r="Q9" s="237"/>
      <c r="R9" s="237"/>
      <c r="S9" s="236"/>
      <c r="T9" s="237"/>
      <c r="U9" s="237"/>
      <c r="V9" s="236"/>
      <c r="W9" s="237"/>
      <c r="X9" s="237"/>
      <c r="Y9" s="236"/>
      <c r="Z9" s="237"/>
      <c r="AA9" s="237"/>
      <c r="AB9" s="236"/>
      <c r="AC9" s="237"/>
      <c r="AD9" s="237"/>
      <c r="AE9" s="236"/>
      <c r="AF9" s="237"/>
      <c r="AG9" s="237"/>
      <c r="AH9" s="236"/>
      <c r="AI9" s="237"/>
      <c r="AJ9" s="237"/>
      <c r="AK9" s="236"/>
      <c r="AL9" s="237"/>
      <c r="AM9" s="238"/>
    </row>
    <row r="10" spans="2:39" ht="21.6" customHeight="1">
      <c r="B10" s="687"/>
      <c r="C10" s="233" t="s">
        <v>204</v>
      </c>
      <c r="D10" s="234">
        <f>SUM(G10,J10,M10,P10,S10,V10,Y10,AB10,AE10,AH10,AK10)</f>
        <v>0</v>
      </c>
      <c r="E10" s="235"/>
      <c r="F10" s="235"/>
      <c r="G10" s="236"/>
      <c r="H10" s="237"/>
      <c r="I10" s="237"/>
      <c r="J10" s="236"/>
      <c r="K10" s="237"/>
      <c r="L10" s="237"/>
      <c r="M10" s="236"/>
      <c r="N10" s="237"/>
      <c r="O10" s="237"/>
      <c r="P10" s="236"/>
      <c r="Q10" s="237"/>
      <c r="R10" s="237"/>
      <c r="S10" s="236"/>
      <c r="T10" s="237"/>
      <c r="U10" s="237"/>
      <c r="V10" s="236"/>
      <c r="W10" s="237"/>
      <c r="X10" s="237"/>
      <c r="Y10" s="236"/>
      <c r="Z10" s="237"/>
      <c r="AA10" s="237"/>
      <c r="AB10" s="236"/>
      <c r="AC10" s="237"/>
      <c r="AD10" s="237"/>
      <c r="AE10" s="236"/>
      <c r="AF10" s="237"/>
      <c r="AG10" s="237"/>
      <c r="AH10" s="236"/>
      <c r="AI10" s="237"/>
      <c r="AJ10" s="237"/>
      <c r="AK10" s="236"/>
      <c r="AL10" s="237"/>
      <c r="AM10" s="238"/>
    </row>
    <row r="11" spans="2:39" ht="21.6" customHeight="1">
      <c r="B11" s="687"/>
      <c r="C11" s="239" t="s">
        <v>205</v>
      </c>
      <c r="D11" s="240">
        <f>D9+D10</f>
        <v>0</v>
      </c>
      <c r="E11" s="241"/>
      <c r="F11" s="241"/>
      <c r="G11" s="242">
        <f t="shared" ref="G11:AH11" si="1">G9+G10</f>
        <v>0</v>
      </c>
      <c r="H11" s="241"/>
      <c r="I11" s="241"/>
      <c r="J11" s="242">
        <f t="shared" si="1"/>
        <v>0</v>
      </c>
      <c r="K11" s="241"/>
      <c r="L11" s="241"/>
      <c r="M11" s="242">
        <f t="shared" si="1"/>
        <v>0</v>
      </c>
      <c r="N11" s="241"/>
      <c r="O11" s="241"/>
      <c r="P11" s="242">
        <f t="shared" si="1"/>
        <v>0</v>
      </c>
      <c r="Q11" s="241"/>
      <c r="R11" s="241"/>
      <c r="S11" s="242">
        <f t="shared" si="1"/>
        <v>0</v>
      </c>
      <c r="T11" s="241"/>
      <c r="U11" s="241"/>
      <c r="V11" s="242">
        <f t="shared" si="1"/>
        <v>0</v>
      </c>
      <c r="W11" s="241"/>
      <c r="X11" s="241"/>
      <c r="Y11" s="242">
        <f t="shared" si="1"/>
        <v>0</v>
      </c>
      <c r="Z11" s="241"/>
      <c r="AA11" s="241"/>
      <c r="AB11" s="242">
        <f t="shared" si="1"/>
        <v>0</v>
      </c>
      <c r="AC11" s="241"/>
      <c r="AD11" s="241"/>
      <c r="AE11" s="242">
        <f t="shared" si="1"/>
        <v>0</v>
      </c>
      <c r="AF11" s="241"/>
      <c r="AG11" s="241"/>
      <c r="AH11" s="242">
        <f t="shared" si="1"/>
        <v>0</v>
      </c>
      <c r="AI11" s="241"/>
      <c r="AJ11" s="241"/>
      <c r="AK11" s="242">
        <f>AK9+AK10</f>
        <v>0</v>
      </c>
      <c r="AL11" s="241"/>
      <c r="AM11" s="243"/>
    </row>
    <row r="12" spans="2:39" ht="21.6" customHeight="1">
      <c r="B12" s="692" t="s">
        <v>219</v>
      </c>
      <c r="C12" s="244" t="s">
        <v>203</v>
      </c>
      <c r="D12" s="234">
        <f>SUM(G12,J12,M12,P12,S12,V12,Y12,AB12,AE12,AH12,AK12)</f>
        <v>0</v>
      </c>
      <c r="E12" s="235"/>
      <c r="F12" s="235"/>
      <c r="G12" s="236"/>
      <c r="H12" s="237"/>
      <c r="I12" s="237"/>
      <c r="J12" s="236"/>
      <c r="K12" s="237"/>
      <c r="L12" s="237"/>
      <c r="M12" s="236"/>
      <c r="N12" s="237"/>
      <c r="O12" s="237"/>
      <c r="P12" s="236"/>
      <c r="Q12" s="237"/>
      <c r="R12" s="237"/>
      <c r="S12" s="236"/>
      <c r="T12" s="237"/>
      <c r="U12" s="237"/>
      <c r="V12" s="236"/>
      <c r="W12" s="237"/>
      <c r="X12" s="237"/>
      <c r="Y12" s="236"/>
      <c r="Z12" s="237"/>
      <c r="AA12" s="237"/>
      <c r="AB12" s="236"/>
      <c r="AC12" s="237"/>
      <c r="AD12" s="237"/>
      <c r="AE12" s="236"/>
      <c r="AF12" s="237"/>
      <c r="AG12" s="237"/>
      <c r="AH12" s="236"/>
      <c r="AI12" s="237"/>
      <c r="AJ12" s="237"/>
      <c r="AK12" s="236"/>
      <c r="AL12" s="237"/>
      <c r="AM12" s="238"/>
    </row>
    <row r="13" spans="2:39" ht="21.6" customHeight="1">
      <c r="B13" s="687"/>
      <c r="C13" s="233" t="s">
        <v>204</v>
      </c>
      <c r="D13" s="234">
        <f>SUM(G13,J13,M13,P13,S13,V13,Y13,AB13,AE13,AH13,AK13)</f>
        <v>0</v>
      </c>
      <c r="E13" s="235"/>
      <c r="F13" s="235"/>
      <c r="G13" s="236"/>
      <c r="H13" s="237"/>
      <c r="I13" s="237"/>
      <c r="J13" s="236"/>
      <c r="K13" s="237"/>
      <c r="L13" s="237"/>
      <c r="M13" s="236"/>
      <c r="N13" s="237"/>
      <c r="O13" s="237"/>
      <c r="P13" s="236"/>
      <c r="Q13" s="237"/>
      <c r="R13" s="237"/>
      <c r="S13" s="236"/>
      <c r="T13" s="237"/>
      <c r="U13" s="237"/>
      <c r="V13" s="236"/>
      <c r="W13" s="237"/>
      <c r="X13" s="237"/>
      <c r="Y13" s="236"/>
      <c r="Z13" s="237"/>
      <c r="AA13" s="237"/>
      <c r="AB13" s="236"/>
      <c r="AC13" s="237"/>
      <c r="AD13" s="237"/>
      <c r="AE13" s="236"/>
      <c r="AF13" s="237"/>
      <c r="AG13" s="237"/>
      <c r="AH13" s="236"/>
      <c r="AI13" s="237"/>
      <c r="AJ13" s="237"/>
      <c r="AK13" s="236"/>
      <c r="AL13" s="237"/>
      <c r="AM13" s="238"/>
    </row>
    <row r="14" spans="2:39" ht="21.6" customHeight="1">
      <c r="B14" s="687"/>
      <c r="C14" s="239" t="s">
        <v>205</v>
      </c>
      <c r="D14" s="240">
        <f>D12+D13</f>
        <v>0</v>
      </c>
      <c r="E14" s="241"/>
      <c r="F14" s="241"/>
      <c r="G14" s="242">
        <f t="shared" ref="G14:AH14" si="2">G12+G13</f>
        <v>0</v>
      </c>
      <c r="H14" s="241"/>
      <c r="I14" s="241"/>
      <c r="J14" s="242">
        <f t="shared" si="2"/>
        <v>0</v>
      </c>
      <c r="K14" s="241"/>
      <c r="L14" s="241"/>
      <c r="M14" s="242">
        <f t="shared" si="2"/>
        <v>0</v>
      </c>
      <c r="N14" s="241"/>
      <c r="O14" s="241"/>
      <c r="P14" s="242">
        <f t="shared" si="2"/>
        <v>0</v>
      </c>
      <c r="Q14" s="241"/>
      <c r="R14" s="241"/>
      <c r="S14" s="242">
        <f t="shared" si="2"/>
        <v>0</v>
      </c>
      <c r="T14" s="241"/>
      <c r="U14" s="241"/>
      <c r="V14" s="242">
        <f t="shared" si="2"/>
        <v>0</v>
      </c>
      <c r="W14" s="241"/>
      <c r="X14" s="241"/>
      <c r="Y14" s="242">
        <f t="shared" si="2"/>
        <v>0</v>
      </c>
      <c r="Z14" s="241"/>
      <c r="AA14" s="241"/>
      <c r="AB14" s="242">
        <f t="shared" si="2"/>
        <v>0</v>
      </c>
      <c r="AC14" s="241"/>
      <c r="AD14" s="241"/>
      <c r="AE14" s="242">
        <f t="shared" si="2"/>
        <v>0</v>
      </c>
      <c r="AF14" s="241"/>
      <c r="AG14" s="241"/>
      <c r="AH14" s="242">
        <f t="shared" si="2"/>
        <v>0</v>
      </c>
      <c r="AI14" s="241"/>
      <c r="AJ14" s="241"/>
      <c r="AK14" s="242">
        <f>AK12+AK13</f>
        <v>0</v>
      </c>
      <c r="AL14" s="241"/>
      <c r="AM14" s="243"/>
    </row>
    <row r="15" spans="2:39" ht="21.6" customHeight="1">
      <c r="B15" s="692" t="s">
        <v>220</v>
      </c>
      <c r="C15" s="244" t="s">
        <v>203</v>
      </c>
      <c r="D15" s="234">
        <f>SUM(G15,J15,M15,P15,S15,V15,Y15,AB15,AE15,AH15,AK15)</f>
        <v>0</v>
      </c>
      <c r="E15" s="235"/>
      <c r="F15" s="235"/>
      <c r="G15" s="236"/>
      <c r="H15" s="237"/>
      <c r="I15" s="237"/>
      <c r="J15" s="236"/>
      <c r="K15" s="237"/>
      <c r="L15" s="237"/>
      <c r="M15" s="236"/>
      <c r="N15" s="237"/>
      <c r="O15" s="237"/>
      <c r="P15" s="236"/>
      <c r="Q15" s="237"/>
      <c r="R15" s="237"/>
      <c r="S15" s="236"/>
      <c r="T15" s="237"/>
      <c r="U15" s="237"/>
      <c r="V15" s="236"/>
      <c r="W15" s="237"/>
      <c r="X15" s="237"/>
      <c r="Y15" s="236"/>
      <c r="Z15" s="237"/>
      <c r="AA15" s="237"/>
      <c r="AB15" s="236"/>
      <c r="AC15" s="237"/>
      <c r="AD15" s="237"/>
      <c r="AE15" s="236"/>
      <c r="AF15" s="237"/>
      <c r="AG15" s="237"/>
      <c r="AH15" s="236"/>
      <c r="AI15" s="237"/>
      <c r="AJ15" s="237"/>
      <c r="AK15" s="236"/>
      <c r="AL15" s="237"/>
      <c r="AM15" s="238"/>
    </row>
    <row r="16" spans="2:39" ht="21.6" customHeight="1">
      <c r="B16" s="687"/>
      <c r="C16" s="233" t="s">
        <v>204</v>
      </c>
      <c r="D16" s="234">
        <f>SUM(G16,J16,M16,P16,S16,V16,Y16,AB16,AE16,AH16,AK16)</f>
        <v>0</v>
      </c>
      <c r="E16" s="235"/>
      <c r="F16" s="235"/>
      <c r="G16" s="236"/>
      <c r="H16" s="237"/>
      <c r="I16" s="237"/>
      <c r="J16" s="236"/>
      <c r="K16" s="237"/>
      <c r="L16" s="237"/>
      <c r="M16" s="236"/>
      <c r="N16" s="237"/>
      <c r="O16" s="237"/>
      <c r="P16" s="236"/>
      <c r="Q16" s="237"/>
      <c r="R16" s="237"/>
      <c r="S16" s="236"/>
      <c r="T16" s="237"/>
      <c r="U16" s="237"/>
      <c r="V16" s="236"/>
      <c r="W16" s="237"/>
      <c r="X16" s="237"/>
      <c r="Y16" s="236"/>
      <c r="Z16" s="237"/>
      <c r="AA16" s="237"/>
      <c r="AB16" s="236"/>
      <c r="AC16" s="237"/>
      <c r="AD16" s="237"/>
      <c r="AE16" s="236"/>
      <c r="AF16" s="237"/>
      <c r="AG16" s="237"/>
      <c r="AH16" s="236"/>
      <c r="AI16" s="237"/>
      <c r="AJ16" s="237"/>
      <c r="AK16" s="236"/>
      <c r="AL16" s="237"/>
      <c r="AM16" s="238"/>
    </row>
    <row r="17" spans="2:39" ht="21.6" customHeight="1">
      <c r="B17" s="687"/>
      <c r="C17" s="239" t="s">
        <v>205</v>
      </c>
      <c r="D17" s="240">
        <f>D15+D16</f>
        <v>0</v>
      </c>
      <c r="E17" s="241"/>
      <c r="F17" s="241"/>
      <c r="G17" s="245">
        <f>G15+G16</f>
        <v>0</v>
      </c>
      <c r="H17" s="246"/>
      <c r="I17" s="246"/>
      <c r="J17" s="245">
        <f t="shared" ref="J17:AH17" si="3">J15+J16</f>
        <v>0</v>
      </c>
      <c r="K17" s="246"/>
      <c r="L17" s="246"/>
      <c r="M17" s="245">
        <f t="shared" si="3"/>
        <v>0</v>
      </c>
      <c r="N17" s="246"/>
      <c r="O17" s="246"/>
      <c r="P17" s="245">
        <f t="shared" si="3"/>
        <v>0</v>
      </c>
      <c r="Q17" s="246"/>
      <c r="R17" s="246"/>
      <c r="S17" s="245">
        <f t="shared" si="3"/>
        <v>0</v>
      </c>
      <c r="T17" s="246"/>
      <c r="U17" s="246"/>
      <c r="V17" s="245">
        <f t="shared" si="3"/>
        <v>0</v>
      </c>
      <c r="W17" s="246"/>
      <c r="X17" s="246"/>
      <c r="Y17" s="245">
        <f t="shared" si="3"/>
        <v>0</v>
      </c>
      <c r="Z17" s="246"/>
      <c r="AA17" s="246"/>
      <c r="AB17" s="245">
        <f t="shared" si="3"/>
        <v>0</v>
      </c>
      <c r="AC17" s="246"/>
      <c r="AD17" s="246"/>
      <c r="AE17" s="245">
        <f t="shared" si="3"/>
        <v>0</v>
      </c>
      <c r="AF17" s="246"/>
      <c r="AG17" s="246"/>
      <c r="AH17" s="245">
        <f t="shared" si="3"/>
        <v>0</v>
      </c>
      <c r="AI17" s="246"/>
      <c r="AJ17" s="246"/>
      <c r="AK17" s="245">
        <f>AK15+AK16</f>
        <v>0</v>
      </c>
      <c r="AL17" s="246"/>
      <c r="AM17" s="247"/>
    </row>
    <row r="18" spans="2:39" ht="21.6" customHeight="1">
      <c r="B18" s="692" t="s">
        <v>229</v>
      </c>
      <c r="C18" s="244" t="s">
        <v>203</v>
      </c>
      <c r="D18" s="234">
        <f>SUM(G18,J18,M18,P18,S18,V18,Y18,AB18,AE18,AH18,AK18)</f>
        <v>0</v>
      </c>
      <c r="E18" s="235"/>
      <c r="F18" s="235"/>
      <c r="G18" s="236"/>
      <c r="H18" s="237"/>
      <c r="I18" s="237"/>
      <c r="J18" s="236"/>
      <c r="K18" s="237"/>
      <c r="L18" s="237"/>
      <c r="M18" s="236"/>
      <c r="N18" s="237"/>
      <c r="O18" s="237"/>
      <c r="P18" s="236"/>
      <c r="Q18" s="237"/>
      <c r="R18" s="237"/>
      <c r="S18" s="236"/>
      <c r="T18" s="237"/>
      <c r="U18" s="237"/>
      <c r="V18" s="236"/>
      <c r="W18" s="237"/>
      <c r="X18" s="237"/>
      <c r="Y18" s="236"/>
      <c r="Z18" s="237"/>
      <c r="AA18" s="237"/>
      <c r="AB18" s="236"/>
      <c r="AC18" s="237"/>
      <c r="AD18" s="237"/>
      <c r="AE18" s="236"/>
      <c r="AF18" s="237"/>
      <c r="AG18" s="237"/>
      <c r="AH18" s="236"/>
      <c r="AI18" s="237"/>
      <c r="AJ18" s="237"/>
      <c r="AK18" s="236"/>
      <c r="AL18" s="237"/>
      <c r="AM18" s="238"/>
    </row>
    <row r="19" spans="2:39" ht="21.6" customHeight="1">
      <c r="B19" s="687"/>
      <c r="C19" s="233" t="s">
        <v>204</v>
      </c>
      <c r="D19" s="234">
        <f>SUM(G19,J19,M19,P19,S19,V19,Y19,AB19,AE19,AH19,AK19)</f>
        <v>0</v>
      </c>
      <c r="E19" s="235"/>
      <c r="F19" s="235"/>
      <c r="G19" s="236"/>
      <c r="H19" s="237"/>
      <c r="I19" s="237"/>
      <c r="J19" s="236"/>
      <c r="K19" s="237"/>
      <c r="L19" s="237"/>
      <c r="M19" s="236"/>
      <c r="N19" s="237"/>
      <c r="O19" s="237"/>
      <c r="P19" s="236"/>
      <c r="Q19" s="237"/>
      <c r="R19" s="237"/>
      <c r="S19" s="236"/>
      <c r="T19" s="237"/>
      <c r="U19" s="237"/>
      <c r="V19" s="236"/>
      <c r="W19" s="237"/>
      <c r="X19" s="237"/>
      <c r="Y19" s="236"/>
      <c r="Z19" s="237"/>
      <c r="AA19" s="237"/>
      <c r="AB19" s="236"/>
      <c r="AC19" s="237"/>
      <c r="AD19" s="237"/>
      <c r="AE19" s="236"/>
      <c r="AF19" s="237"/>
      <c r="AG19" s="237"/>
      <c r="AH19" s="236"/>
      <c r="AI19" s="237"/>
      <c r="AJ19" s="237"/>
      <c r="AK19" s="236"/>
      <c r="AL19" s="237"/>
      <c r="AM19" s="238"/>
    </row>
    <row r="20" spans="2:39" ht="21.6" customHeight="1">
      <c r="B20" s="687"/>
      <c r="C20" s="239" t="s">
        <v>205</v>
      </c>
      <c r="D20" s="240">
        <f>D18+D19</f>
        <v>0</v>
      </c>
      <c r="E20" s="241"/>
      <c r="F20" s="241"/>
      <c r="G20" s="245">
        <f t="shared" ref="G20:AH20" si="4">G18+G19</f>
        <v>0</v>
      </c>
      <c r="H20" s="246"/>
      <c r="I20" s="246"/>
      <c r="J20" s="245">
        <f t="shared" si="4"/>
        <v>0</v>
      </c>
      <c r="K20" s="246"/>
      <c r="L20" s="246"/>
      <c r="M20" s="245">
        <f t="shared" si="4"/>
        <v>0</v>
      </c>
      <c r="N20" s="246"/>
      <c r="O20" s="246"/>
      <c r="P20" s="245">
        <f t="shared" si="4"/>
        <v>0</v>
      </c>
      <c r="Q20" s="246"/>
      <c r="R20" s="246"/>
      <c r="S20" s="245">
        <f t="shared" si="4"/>
        <v>0</v>
      </c>
      <c r="T20" s="246"/>
      <c r="U20" s="246"/>
      <c r="V20" s="245">
        <f t="shared" si="4"/>
        <v>0</v>
      </c>
      <c r="W20" s="246"/>
      <c r="X20" s="246"/>
      <c r="Y20" s="245">
        <f t="shared" si="4"/>
        <v>0</v>
      </c>
      <c r="Z20" s="246"/>
      <c r="AA20" s="246"/>
      <c r="AB20" s="245">
        <f t="shared" si="4"/>
        <v>0</v>
      </c>
      <c r="AC20" s="246"/>
      <c r="AD20" s="246"/>
      <c r="AE20" s="245">
        <f t="shared" si="4"/>
        <v>0</v>
      </c>
      <c r="AF20" s="246"/>
      <c r="AG20" s="246"/>
      <c r="AH20" s="245">
        <f t="shared" si="4"/>
        <v>0</v>
      </c>
      <c r="AI20" s="246"/>
      <c r="AJ20" s="246"/>
      <c r="AK20" s="245">
        <f>AK18+AK19</f>
        <v>0</v>
      </c>
      <c r="AL20" s="246"/>
      <c r="AM20" s="247"/>
    </row>
    <row r="21" spans="2:39" ht="21.6" customHeight="1">
      <c r="B21" s="692" t="s">
        <v>221</v>
      </c>
      <c r="C21" s="244" t="s">
        <v>203</v>
      </c>
      <c r="D21" s="234">
        <f>SUM(G21,J21,M21,P21,S21,V21,Y21,AB21,AE21,AH21,AK21)</f>
        <v>0</v>
      </c>
      <c r="E21" s="235"/>
      <c r="F21" s="235"/>
      <c r="G21" s="236"/>
      <c r="H21" s="237"/>
      <c r="I21" s="237"/>
      <c r="J21" s="236"/>
      <c r="K21" s="237"/>
      <c r="L21" s="237"/>
      <c r="M21" s="236"/>
      <c r="N21" s="237"/>
      <c r="O21" s="237"/>
      <c r="P21" s="236"/>
      <c r="Q21" s="237"/>
      <c r="R21" s="237"/>
      <c r="S21" s="236"/>
      <c r="T21" s="237"/>
      <c r="U21" s="237"/>
      <c r="V21" s="236"/>
      <c r="W21" s="237"/>
      <c r="X21" s="237"/>
      <c r="Y21" s="236"/>
      <c r="Z21" s="237"/>
      <c r="AA21" s="237"/>
      <c r="AB21" s="236"/>
      <c r="AC21" s="237"/>
      <c r="AD21" s="237"/>
      <c r="AE21" s="236"/>
      <c r="AF21" s="237"/>
      <c r="AG21" s="237"/>
      <c r="AH21" s="236"/>
      <c r="AI21" s="237"/>
      <c r="AJ21" s="237"/>
      <c r="AK21" s="236"/>
      <c r="AL21" s="237"/>
      <c r="AM21" s="238"/>
    </row>
    <row r="22" spans="2:39" ht="21.6" customHeight="1">
      <c r="B22" s="687"/>
      <c r="C22" s="233" t="s">
        <v>204</v>
      </c>
      <c r="D22" s="234">
        <f>SUM(G22,J22,M22,P22,S22,V22,Y22,AB22,AE22,AH22,AK22)</f>
        <v>0</v>
      </c>
      <c r="E22" s="235"/>
      <c r="F22" s="235"/>
      <c r="G22" s="236"/>
      <c r="H22" s="237"/>
      <c r="I22" s="237"/>
      <c r="J22" s="236"/>
      <c r="K22" s="237"/>
      <c r="L22" s="237"/>
      <c r="M22" s="236"/>
      <c r="N22" s="237"/>
      <c r="O22" s="237"/>
      <c r="P22" s="236"/>
      <c r="Q22" s="237"/>
      <c r="R22" s="237"/>
      <c r="S22" s="236"/>
      <c r="T22" s="237"/>
      <c r="U22" s="237"/>
      <c r="V22" s="236"/>
      <c r="W22" s="237"/>
      <c r="X22" s="237"/>
      <c r="Y22" s="236"/>
      <c r="Z22" s="237"/>
      <c r="AA22" s="237"/>
      <c r="AB22" s="236"/>
      <c r="AC22" s="237"/>
      <c r="AD22" s="237"/>
      <c r="AE22" s="236"/>
      <c r="AF22" s="237"/>
      <c r="AG22" s="237"/>
      <c r="AH22" s="236"/>
      <c r="AI22" s="237"/>
      <c r="AJ22" s="237"/>
      <c r="AK22" s="236"/>
      <c r="AL22" s="237"/>
      <c r="AM22" s="238"/>
    </row>
    <row r="23" spans="2:39" ht="21.6" customHeight="1">
      <c r="B23" s="687"/>
      <c r="C23" s="239" t="s">
        <v>205</v>
      </c>
      <c r="D23" s="240">
        <f>D21+D22</f>
        <v>0</v>
      </c>
      <c r="E23" s="241"/>
      <c r="F23" s="241"/>
      <c r="G23" s="245">
        <f t="shared" ref="G23:AH23" si="5">G21+G22</f>
        <v>0</v>
      </c>
      <c r="H23" s="246"/>
      <c r="I23" s="246"/>
      <c r="J23" s="245">
        <f t="shared" si="5"/>
        <v>0</v>
      </c>
      <c r="K23" s="246"/>
      <c r="L23" s="246"/>
      <c r="M23" s="245">
        <f t="shared" si="5"/>
        <v>0</v>
      </c>
      <c r="N23" s="246"/>
      <c r="O23" s="246"/>
      <c r="P23" s="245">
        <f t="shared" si="5"/>
        <v>0</v>
      </c>
      <c r="Q23" s="246"/>
      <c r="R23" s="246"/>
      <c r="S23" s="245">
        <f t="shared" si="5"/>
        <v>0</v>
      </c>
      <c r="T23" s="246"/>
      <c r="U23" s="246"/>
      <c r="V23" s="245">
        <f t="shared" si="5"/>
        <v>0</v>
      </c>
      <c r="W23" s="246"/>
      <c r="X23" s="246"/>
      <c r="Y23" s="245">
        <f t="shared" si="5"/>
        <v>0</v>
      </c>
      <c r="Z23" s="246"/>
      <c r="AA23" s="246"/>
      <c r="AB23" s="245">
        <f t="shared" si="5"/>
        <v>0</v>
      </c>
      <c r="AC23" s="246"/>
      <c r="AD23" s="246"/>
      <c r="AE23" s="245">
        <f t="shared" si="5"/>
        <v>0</v>
      </c>
      <c r="AF23" s="246"/>
      <c r="AG23" s="246"/>
      <c r="AH23" s="245">
        <f t="shared" si="5"/>
        <v>0</v>
      </c>
      <c r="AI23" s="246"/>
      <c r="AJ23" s="246"/>
      <c r="AK23" s="245">
        <f>AK21+AK22</f>
        <v>0</v>
      </c>
      <c r="AL23" s="246"/>
      <c r="AM23" s="247"/>
    </row>
    <row r="24" spans="2:39" ht="21.6" customHeight="1">
      <c r="B24" s="692" t="s">
        <v>222</v>
      </c>
      <c r="C24" s="244" t="s">
        <v>203</v>
      </c>
      <c r="D24" s="234">
        <f>SUM(G24,J24,M24,P24,S24,V24,Y24,AB24,AE24,AH24,AK24)</f>
        <v>0</v>
      </c>
      <c r="E24" s="235"/>
      <c r="F24" s="235"/>
      <c r="G24" s="236"/>
      <c r="H24" s="237"/>
      <c r="I24" s="237"/>
      <c r="J24" s="236"/>
      <c r="K24" s="237"/>
      <c r="L24" s="237"/>
      <c r="M24" s="236"/>
      <c r="N24" s="237"/>
      <c r="O24" s="237"/>
      <c r="P24" s="236"/>
      <c r="Q24" s="237"/>
      <c r="R24" s="237"/>
      <c r="S24" s="236"/>
      <c r="T24" s="237"/>
      <c r="U24" s="237"/>
      <c r="V24" s="236"/>
      <c r="W24" s="237"/>
      <c r="X24" s="237"/>
      <c r="Y24" s="236"/>
      <c r="Z24" s="237"/>
      <c r="AA24" s="237"/>
      <c r="AB24" s="236"/>
      <c r="AC24" s="237"/>
      <c r="AD24" s="237"/>
      <c r="AE24" s="236"/>
      <c r="AF24" s="237"/>
      <c r="AG24" s="237"/>
      <c r="AH24" s="236"/>
      <c r="AI24" s="237"/>
      <c r="AJ24" s="237"/>
      <c r="AK24" s="236"/>
      <c r="AL24" s="237"/>
      <c r="AM24" s="238"/>
    </row>
    <row r="25" spans="2:39" ht="21.6" customHeight="1">
      <c r="B25" s="687"/>
      <c r="C25" s="233" t="s">
        <v>204</v>
      </c>
      <c r="D25" s="234">
        <f t="shared" ref="D25" si="6">SUM(G25:AM25)</f>
        <v>0</v>
      </c>
      <c r="E25" s="235"/>
      <c r="F25" s="235"/>
      <c r="G25" s="236"/>
      <c r="H25" s="237"/>
      <c r="I25" s="237"/>
      <c r="J25" s="236"/>
      <c r="K25" s="237"/>
      <c r="L25" s="237"/>
      <c r="M25" s="236"/>
      <c r="N25" s="237"/>
      <c r="O25" s="237"/>
      <c r="P25" s="236"/>
      <c r="Q25" s="237"/>
      <c r="R25" s="237"/>
      <c r="S25" s="236"/>
      <c r="T25" s="237"/>
      <c r="U25" s="237"/>
      <c r="V25" s="236"/>
      <c r="W25" s="237"/>
      <c r="X25" s="237"/>
      <c r="Y25" s="236"/>
      <c r="Z25" s="237"/>
      <c r="AA25" s="237"/>
      <c r="AB25" s="236"/>
      <c r="AC25" s="237"/>
      <c r="AD25" s="237"/>
      <c r="AE25" s="236"/>
      <c r="AF25" s="237"/>
      <c r="AG25" s="237"/>
      <c r="AH25" s="236"/>
      <c r="AI25" s="237"/>
      <c r="AJ25" s="237"/>
      <c r="AK25" s="236"/>
      <c r="AL25" s="237"/>
      <c r="AM25" s="238"/>
    </row>
    <row r="26" spans="2:39" ht="21.6" customHeight="1">
      <c r="B26" s="687"/>
      <c r="C26" s="239" t="s">
        <v>205</v>
      </c>
      <c r="D26" s="240">
        <f>D24+D25</f>
        <v>0</v>
      </c>
      <c r="E26" s="241"/>
      <c r="F26" s="241"/>
      <c r="G26" s="245">
        <f t="shared" ref="G26:AH26" si="7">G24+G25</f>
        <v>0</v>
      </c>
      <c r="H26" s="246"/>
      <c r="I26" s="246"/>
      <c r="J26" s="245">
        <f t="shared" si="7"/>
        <v>0</v>
      </c>
      <c r="K26" s="246"/>
      <c r="L26" s="246"/>
      <c r="M26" s="245">
        <f t="shared" si="7"/>
        <v>0</v>
      </c>
      <c r="N26" s="246"/>
      <c r="O26" s="246"/>
      <c r="P26" s="245">
        <f t="shared" si="7"/>
        <v>0</v>
      </c>
      <c r="Q26" s="246"/>
      <c r="R26" s="246"/>
      <c r="S26" s="245">
        <f t="shared" si="7"/>
        <v>0</v>
      </c>
      <c r="T26" s="246"/>
      <c r="U26" s="246"/>
      <c r="V26" s="245">
        <f t="shared" si="7"/>
        <v>0</v>
      </c>
      <c r="W26" s="246"/>
      <c r="X26" s="246"/>
      <c r="Y26" s="245">
        <f t="shared" si="7"/>
        <v>0</v>
      </c>
      <c r="Z26" s="246"/>
      <c r="AA26" s="246"/>
      <c r="AB26" s="245">
        <f t="shared" si="7"/>
        <v>0</v>
      </c>
      <c r="AC26" s="246"/>
      <c r="AD26" s="246"/>
      <c r="AE26" s="245">
        <f t="shared" si="7"/>
        <v>0</v>
      </c>
      <c r="AF26" s="246"/>
      <c r="AG26" s="246"/>
      <c r="AH26" s="245">
        <f t="shared" si="7"/>
        <v>0</v>
      </c>
      <c r="AI26" s="246"/>
      <c r="AJ26" s="246"/>
      <c r="AK26" s="245">
        <f>AK25+AK24</f>
        <v>0</v>
      </c>
      <c r="AL26" s="246"/>
      <c r="AM26" s="247"/>
    </row>
    <row r="27" spans="2:39" ht="21.6" customHeight="1">
      <c r="B27" s="704" t="s">
        <v>230</v>
      </c>
      <c r="C27" s="244" t="s">
        <v>203</v>
      </c>
      <c r="D27" s="234">
        <f>SUM(G27,J27,M27,P27,S27,V27,Y27,AB27,AE27,AH27,AK27)</f>
        <v>0</v>
      </c>
      <c r="E27" s="235"/>
      <c r="F27" s="235"/>
      <c r="G27" s="236"/>
      <c r="H27" s="237"/>
      <c r="I27" s="237"/>
      <c r="J27" s="236"/>
      <c r="K27" s="237"/>
      <c r="L27" s="237"/>
      <c r="M27" s="236"/>
      <c r="N27" s="237"/>
      <c r="O27" s="237"/>
      <c r="P27" s="236"/>
      <c r="Q27" s="237"/>
      <c r="R27" s="237"/>
      <c r="S27" s="236"/>
      <c r="T27" s="237"/>
      <c r="U27" s="237"/>
      <c r="V27" s="236"/>
      <c r="W27" s="237"/>
      <c r="X27" s="237"/>
      <c r="Y27" s="236"/>
      <c r="Z27" s="237"/>
      <c r="AA27" s="237"/>
      <c r="AB27" s="236"/>
      <c r="AC27" s="237"/>
      <c r="AD27" s="237"/>
      <c r="AE27" s="236"/>
      <c r="AF27" s="237"/>
      <c r="AG27" s="237"/>
      <c r="AH27" s="236"/>
      <c r="AI27" s="237"/>
      <c r="AJ27" s="237"/>
      <c r="AK27" s="236"/>
      <c r="AL27" s="237"/>
      <c r="AM27" s="238"/>
    </row>
    <row r="28" spans="2:39" ht="21.6" customHeight="1">
      <c r="B28" s="705"/>
      <c r="C28" s="233" t="s">
        <v>204</v>
      </c>
      <c r="D28" s="234">
        <f>SUM(G28,J28,M28,P28,S28,V28,Y28,AB28,AE28,AH28,AK28)</f>
        <v>0</v>
      </c>
      <c r="E28" s="235"/>
      <c r="F28" s="235"/>
      <c r="G28" s="236"/>
      <c r="H28" s="237"/>
      <c r="I28" s="237"/>
      <c r="J28" s="236"/>
      <c r="K28" s="237"/>
      <c r="L28" s="237"/>
      <c r="M28" s="236"/>
      <c r="N28" s="237"/>
      <c r="O28" s="237"/>
      <c r="P28" s="236"/>
      <c r="Q28" s="237"/>
      <c r="R28" s="237"/>
      <c r="S28" s="236"/>
      <c r="T28" s="237"/>
      <c r="U28" s="237"/>
      <c r="V28" s="236"/>
      <c r="W28" s="237"/>
      <c r="X28" s="237"/>
      <c r="Y28" s="236"/>
      <c r="Z28" s="237"/>
      <c r="AA28" s="237"/>
      <c r="AB28" s="236"/>
      <c r="AC28" s="237"/>
      <c r="AD28" s="237"/>
      <c r="AE28" s="236"/>
      <c r="AF28" s="237"/>
      <c r="AG28" s="237"/>
      <c r="AH28" s="236"/>
      <c r="AI28" s="237"/>
      <c r="AJ28" s="237"/>
      <c r="AK28" s="236"/>
      <c r="AL28" s="237"/>
      <c r="AM28" s="238"/>
    </row>
    <row r="29" spans="2:39" ht="21.6" customHeight="1">
      <c r="B29" s="705"/>
      <c r="C29" s="239" t="s">
        <v>205</v>
      </c>
      <c r="D29" s="240">
        <f>D27+D28</f>
        <v>0</v>
      </c>
      <c r="E29" s="241"/>
      <c r="F29" s="241"/>
      <c r="G29" s="245">
        <f t="shared" ref="G29:AH29" si="8">G27+G28</f>
        <v>0</v>
      </c>
      <c r="H29" s="246"/>
      <c r="I29" s="246"/>
      <c r="J29" s="245">
        <f t="shared" si="8"/>
        <v>0</v>
      </c>
      <c r="K29" s="246"/>
      <c r="L29" s="246"/>
      <c r="M29" s="245">
        <f t="shared" si="8"/>
        <v>0</v>
      </c>
      <c r="N29" s="246"/>
      <c r="O29" s="246"/>
      <c r="P29" s="245">
        <f t="shared" si="8"/>
        <v>0</v>
      </c>
      <c r="Q29" s="246"/>
      <c r="R29" s="246"/>
      <c r="S29" s="245">
        <f t="shared" si="8"/>
        <v>0</v>
      </c>
      <c r="T29" s="246"/>
      <c r="U29" s="246"/>
      <c r="V29" s="245">
        <f t="shared" si="8"/>
        <v>0</v>
      </c>
      <c r="W29" s="246"/>
      <c r="X29" s="246"/>
      <c r="Y29" s="245">
        <f t="shared" si="8"/>
        <v>0</v>
      </c>
      <c r="Z29" s="246"/>
      <c r="AA29" s="246"/>
      <c r="AB29" s="245">
        <f t="shared" si="8"/>
        <v>0</v>
      </c>
      <c r="AC29" s="246"/>
      <c r="AD29" s="246"/>
      <c r="AE29" s="245">
        <f t="shared" si="8"/>
        <v>0</v>
      </c>
      <c r="AF29" s="246"/>
      <c r="AG29" s="246"/>
      <c r="AH29" s="245">
        <f t="shared" si="8"/>
        <v>0</v>
      </c>
      <c r="AI29" s="246"/>
      <c r="AJ29" s="246"/>
      <c r="AK29" s="245">
        <f>AK28+AK27</f>
        <v>0</v>
      </c>
      <c r="AL29" s="246"/>
      <c r="AM29" s="247"/>
    </row>
    <row r="30" spans="2:39" ht="21.6" customHeight="1">
      <c r="B30" s="692" t="s">
        <v>227</v>
      </c>
      <c r="C30" s="261" t="s">
        <v>203</v>
      </c>
      <c r="D30" s="262">
        <f>SUM(G30,J30,M30,P30,S30,V30,Y30,AB30,AE30,AH30,AK30)</f>
        <v>0</v>
      </c>
      <c r="E30" s="263"/>
      <c r="F30" s="263"/>
      <c r="G30" s="264"/>
      <c r="H30" s="265"/>
      <c r="I30" s="265"/>
      <c r="J30" s="264"/>
      <c r="K30" s="265"/>
      <c r="L30" s="265"/>
      <c r="M30" s="264"/>
      <c r="N30" s="265"/>
      <c r="O30" s="265"/>
      <c r="P30" s="264"/>
      <c r="Q30" s="265"/>
      <c r="R30" s="265"/>
      <c r="S30" s="264"/>
      <c r="T30" s="265"/>
      <c r="U30" s="265"/>
      <c r="V30" s="264"/>
      <c r="W30" s="265"/>
      <c r="X30" s="265"/>
      <c r="Y30" s="264"/>
      <c r="Z30" s="265"/>
      <c r="AA30" s="265"/>
      <c r="AB30" s="264"/>
      <c r="AC30" s="265"/>
      <c r="AD30" s="265"/>
      <c r="AE30" s="264"/>
      <c r="AF30" s="265"/>
      <c r="AG30" s="265"/>
      <c r="AH30" s="264"/>
      <c r="AI30" s="265"/>
      <c r="AJ30" s="265"/>
      <c r="AK30" s="264"/>
      <c r="AL30" s="265"/>
      <c r="AM30" s="266"/>
    </row>
    <row r="31" spans="2:39" ht="21.6" customHeight="1">
      <c r="B31" s="687"/>
      <c r="C31" s="261" t="s">
        <v>204</v>
      </c>
      <c r="D31" s="262">
        <f t="shared" ref="D31:D34" si="9">SUM(G31,J31,M31,P31,S31,V31,Y31,AB31,AE31,AH31,AK31)</f>
        <v>0</v>
      </c>
      <c r="E31" s="263"/>
      <c r="F31" s="263"/>
      <c r="G31" s="264"/>
      <c r="H31" s="265"/>
      <c r="I31" s="265"/>
      <c r="J31" s="264"/>
      <c r="K31" s="265"/>
      <c r="L31" s="265"/>
      <c r="M31" s="264"/>
      <c r="N31" s="265"/>
      <c r="O31" s="265"/>
      <c r="P31" s="264"/>
      <c r="Q31" s="265"/>
      <c r="R31" s="265"/>
      <c r="S31" s="264"/>
      <c r="T31" s="265"/>
      <c r="U31" s="265"/>
      <c r="V31" s="264"/>
      <c r="W31" s="265"/>
      <c r="X31" s="265"/>
      <c r="Y31" s="264"/>
      <c r="Z31" s="265"/>
      <c r="AA31" s="265"/>
      <c r="AB31" s="264"/>
      <c r="AC31" s="265"/>
      <c r="AD31" s="265"/>
      <c r="AE31" s="264"/>
      <c r="AF31" s="265"/>
      <c r="AG31" s="265"/>
      <c r="AH31" s="264"/>
      <c r="AI31" s="265"/>
      <c r="AJ31" s="265"/>
      <c r="AK31" s="264"/>
      <c r="AL31" s="265"/>
      <c r="AM31" s="266"/>
    </row>
    <row r="32" spans="2:39" ht="21.6" customHeight="1">
      <c r="B32" s="687"/>
      <c r="C32" s="239" t="s">
        <v>205</v>
      </c>
      <c r="D32" s="245">
        <f t="shared" si="9"/>
        <v>0</v>
      </c>
      <c r="E32" s="241"/>
      <c r="F32" s="241"/>
      <c r="G32" s="245">
        <f t="shared" ref="G32:AH32" si="10">G30+G31</f>
        <v>0</v>
      </c>
      <c r="H32" s="246"/>
      <c r="I32" s="246"/>
      <c r="J32" s="245">
        <f t="shared" si="10"/>
        <v>0</v>
      </c>
      <c r="K32" s="246"/>
      <c r="L32" s="246"/>
      <c r="M32" s="245">
        <f t="shared" si="10"/>
        <v>0</v>
      </c>
      <c r="N32" s="246"/>
      <c r="O32" s="246"/>
      <c r="P32" s="245">
        <f t="shared" si="10"/>
        <v>0</v>
      </c>
      <c r="Q32" s="246"/>
      <c r="R32" s="246"/>
      <c r="S32" s="245">
        <f t="shared" si="10"/>
        <v>0</v>
      </c>
      <c r="T32" s="246"/>
      <c r="U32" s="246"/>
      <c r="V32" s="245">
        <f t="shared" si="10"/>
        <v>0</v>
      </c>
      <c r="W32" s="246"/>
      <c r="X32" s="246"/>
      <c r="Y32" s="245">
        <f t="shared" si="10"/>
        <v>0</v>
      </c>
      <c r="Z32" s="246"/>
      <c r="AA32" s="246"/>
      <c r="AB32" s="245">
        <f t="shared" si="10"/>
        <v>0</v>
      </c>
      <c r="AC32" s="246"/>
      <c r="AD32" s="246"/>
      <c r="AE32" s="245">
        <f t="shared" si="10"/>
        <v>0</v>
      </c>
      <c r="AF32" s="246"/>
      <c r="AG32" s="246"/>
      <c r="AH32" s="245">
        <f t="shared" si="10"/>
        <v>0</v>
      </c>
      <c r="AI32" s="246"/>
      <c r="AJ32" s="246"/>
      <c r="AK32" s="245">
        <f>AK31+AK30</f>
        <v>0</v>
      </c>
      <c r="AL32" s="246"/>
      <c r="AM32" s="247"/>
    </row>
    <row r="33" spans="2:39" ht="21.6" customHeight="1">
      <c r="B33" s="688" t="s">
        <v>226</v>
      </c>
      <c r="C33" s="261" t="s">
        <v>223</v>
      </c>
      <c r="D33" s="262">
        <f t="shared" si="9"/>
        <v>0</v>
      </c>
      <c r="E33" s="263"/>
      <c r="F33" s="263"/>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row>
    <row r="34" spans="2:39" ht="21.6" customHeight="1">
      <c r="B34" s="689"/>
      <c r="C34" s="261" t="s">
        <v>224</v>
      </c>
      <c r="D34" s="262">
        <f t="shared" si="9"/>
        <v>0</v>
      </c>
      <c r="E34" s="263"/>
      <c r="F34" s="263"/>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row>
    <row r="35" spans="2:39" ht="21.6" customHeight="1">
      <c r="B35" s="690"/>
      <c r="C35" s="239" t="s">
        <v>225</v>
      </c>
      <c r="D35" s="240">
        <f>D33+D34</f>
        <v>0</v>
      </c>
      <c r="E35" s="241"/>
      <c r="F35" s="241"/>
      <c r="G35" s="245">
        <f>G33+G34</f>
        <v>0</v>
      </c>
      <c r="H35" s="246"/>
      <c r="I35" s="246"/>
      <c r="J35" s="245">
        <f>SUM(J33,J34)</f>
        <v>0</v>
      </c>
      <c r="K35" s="245"/>
      <c r="L35" s="245"/>
      <c r="M35" s="245">
        <f t="shared" ref="M35:AK35" si="11">SUM(M33,M34)</f>
        <v>0</v>
      </c>
      <c r="N35" s="245"/>
      <c r="O35" s="245"/>
      <c r="P35" s="245">
        <f t="shared" si="11"/>
        <v>0</v>
      </c>
      <c r="Q35" s="245"/>
      <c r="R35" s="245"/>
      <c r="S35" s="245">
        <f t="shared" si="11"/>
        <v>0</v>
      </c>
      <c r="T35" s="245"/>
      <c r="U35" s="245"/>
      <c r="V35" s="245">
        <f t="shared" si="11"/>
        <v>0</v>
      </c>
      <c r="W35" s="245"/>
      <c r="X35" s="245"/>
      <c r="Y35" s="245">
        <f t="shared" si="11"/>
        <v>0</v>
      </c>
      <c r="Z35" s="245"/>
      <c r="AA35" s="245"/>
      <c r="AB35" s="245">
        <f t="shared" si="11"/>
        <v>0</v>
      </c>
      <c r="AC35" s="245"/>
      <c r="AD35" s="245"/>
      <c r="AE35" s="245">
        <f t="shared" si="11"/>
        <v>0</v>
      </c>
      <c r="AF35" s="245"/>
      <c r="AG35" s="245"/>
      <c r="AH35" s="245">
        <f t="shared" si="11"/>
        <v>0</v>
      </c>
      <c r="AI35" s="245"/>
      <c r="AJ35" s="245"/>
      <c r="AK35" s="245">
        <f t="shared" si="11"/>
        <v>0</v>
      </c>
      <c r="AL35" s="245"/>
      <c r="AM35" s="245"/>
    </row>
    <row r="36" spans="2:39" ht="21.6" customHeight="1">
      <c r="B36" s="687" t="s">
        <v>217</v>
      </c>
      <c r="C36" s="248" t="s">
        <v>203</v>
      </c>
      <c r="D36" s="249">
        <f>SUM(G36,J36,M36,P36,S36,V36,Y36,AB36,AE36,AH36,AK36)</f>
        <v>0</v>
      </c>
      <c r="E36" s="250"/>
      <c r="F36" s="250"/>
      <c r="G36" s="251"/>
      <c r="H36" s="252"/>
      <c r="I36" s="252"/>
      <c r="J36" s="251"/>
      <c r="K36" s="252"/>
      <c r="L36" s="252"/>
      <c r="M36" s="251"/>
      <c r="N36" s="252"/>
      <c r="O36" s="252"/>
      <c r="P36" s="251"/>
      <c r="Q36" s="252"/>
      <c r="R36" s="252"/>
      <c r="S36" s="251"/>
      <c r="T36" s="252"/>
      <c r="U36" s="252"/>
      <c r="V36" s="251"/>
      <c r="W36" s="252"/>
      <c r="X36" s="252"/>
      <c r="Y36" s="251"/>
      <c r="Z36" s="252"/>
      <c r="AA36" s="252"/>
      <c r="AB36" s="251"/>
      <c r="AC36" s="252"/>
      <c r="AD36" s="252"/>
      <c r="AE36" s="251"/>
      <c r="AF36" s="252"/>
      <c r="AG36" s="252"/>
      <c r="AH36" s="251"/>
      <c r="AI36" s="252"/>
      <c r="AJ36" s="252"/>
      <c r="AK36" s="251"/>
      <c r="AL36" s="252"/>
      <c r="AM36" s="253"/>
    </row>
    <row r="37" spans="2:39" ht="21.6" customHeight="1">
      <c r="B37" s="687"/>
      <c r="C37" s="248" t="s">
        <v>204</v>
      </c>
      <c r="D37" s="249">
        <f>SUM(G37,J37,M37,P37,S37,V37,Y37,AB37,AE37,AH37,AK37)</f>
        <v>0</v>
      </c>
      <c r="E37" s="250"/>
      <c r="F37" s="250"/>
      <c r="G37" s="251"/>
      <c r="H37" s="252"/>
      <c r="I37" s="252"/>
      <c r="J37" s="251"/>
      <c r="K37" s="252"/>
      <c r="L37" s="252"/>
      <c r="M37" s="251"/>
      <c r="N37" s="252"/>
      <c r="O37" s="252"/>
      <c r="P37" s="251"/>
      <c r="Q37" s="252"/>
      <c r="R37" s="252"/>
      <c r="S37" s="251"/>
      <c r="T37" s="252"/>
      <c r="U37" s="252"/>
      <c r="V37" s="251"/>
      <c r="W37" s="252"/>
      <c r="X37" s="252"/>
      <c r="Y37" s="251"/>
      <c r="Z37" s="252"/>
      <c r="AA37" s="252"/>
      <c r="AB37" s="251"/>
      <c r="AC37" s="252"/>
      <c r="AD37" s="252"/>
      <c r="AE37" s="251"/>
      <c r="AF37" s="252"/>
      <c r="AG37" s="252"/>
      <c r="AH37" s="251"/>
      <c r="AI37" s="252"/>
      <c r="AJ37" s="252"/>
      <c r="AK37" s="251"/>
      <c r="AL37" s="252"/>
      <c r="AM37" s="253"/>
    </row>
    <row r="38" spans="2:39" ht="21.6" customHeight="1" thickBot="1">
      <c r="B38" s="691"/>
      <c r="C38" s="254" t="s">
        <v>205</v>
      </c>
      <c r="D38" s="255">
        <f>SUM(G38,J38,M38,P38,S38,V38,Y38,AB38,AE38,AH38,AK38)</f>
        <v>0</v>
      </c>
      <c r="E38" s="256"/>
      <c r="F38" s="256"/>
      <c r="G38" s="257">
        <f t="shared" ref="G38:AH38" si="12">G36+G37</f>
        <v>0</v>
      </c>
      <c r="H38" s="258"/>
      <c r="I38" s="258"/>
      <c r="J38" s="257">
        <f t="shared" si="12"/>
        <v>0</v>
      </c>
      <c r="K38" s="258"/>
      <c r="L38" s="258"/>
      <c r="M38" s="257">
        <f t="shared" si="12"/>
        <v>0</v>
      </c>
      <c r="N38" s="258"/>
      <c r="O38" s="258"/>
      <c r="P38" s="257">
        <f t="shared" si="12"/>
        <v>0</v>
      </c>
      <c r="Q38" s="258"/>
      <c r="R38" s="258"/>
      <c r="S38" s="257">
        <f t="shared" si="12"/>
        <v>0</v>
      </c>
      <c r="T38" s="258"/>
      <c r="U38" s="258"/>
      <c r="V38" s="257">
        <f t="shared" si="12"/>
        <v>0</v>
      </c>
      <c r="W38" s="258"/>
      <c r="X38" s="258"/>
      <c r="Y38" s="257">
        <f t="shared" si="12"/>
        <v>0</v>
      </c>
      <c r="Z38" s="258"/>
      <c r="AA38" s="258"/>
      <c r="AB38" s="257">
        <f t="shared" si="12"/>
        <v>0</v>
      </c>
      <c r="AC38" s="258"/>
      <c r="AD38" s="258"/>
      <c r="AE38" s="257">
        <f t="shared" si="12"/>
        <v>0</v>
      </c>
      <c r="AF38" s="258"/>
      <c r="AG38" s="258"/>
      <c r="AH38" s="257">
        <f t="shared" si="12"/>
        <v>0</v>
      </c>
      <c r="AI38" s="258"/>
      <c r="AJ38" s="258"/>
      <c r="AK38" s="257">
        <f>AK37+AK36</f>
        <v>0</v>
      </c>
      <c r="AL38" s="258"/>
      <c r="AM38" s="259"/>
    </row>
    <row r="39" spans="2:39" ht="14.25" thickTop="1"/>
  </sheetData>
  <mergeCells count="25">
    <mergeCell ref="B9:B11"/>
    <mergeCell ref="B1:AM3"/>
    <mergeCell ref="B4:C5"/>
    <mergeCell ref="D4:F4"/>
    <mergeCell ref="G4:I4"/>
    <mergeCell ref="J4:L4"/>
    <mergeCell ref="M4:O4"/>
    <mergeCell ref="P4:R4"/>
    <mergeCell ref="S4:U4"/>
    <mergeCell ref="V4:X4"/>
    <mergeCell ref="Y4:AA4"/>
    <mergeCell ref="AB4:AD4"/>
    <mergeCell ref="AE4:AG4"/>
    <mergeCell ref="AH4:AJ4"/>
    <mergeCell ref="AK4:AM4"/>
    <mergeCell ref="B6:B8"/>
    <mergeCell ref="B30:B32"/>
    <mergeCell ref="B36:B38"/>
    <mergeCell ref="B33:B35"/>
    <mergeCell ref="B12:B14"/>
    <mergeCell ref="B15:B17"/>
    <mergeCell ref="B18:B20"/>
    <mergeCell ref="B21:B23"/>
    <mergeCell ref="B24:B26"/>
    <mergeCell ref="B27:B29"/>
  </mergeCells>
  <phoneticPr fontId="3" type="noConversion"/>
  <pageMargins left="0.7" right="0.7" top="0.75" bottom="0.75" header="0.3" footer="0.3"/>
  <pageSetup paperSize="9" orientation="portrait" r:id="rId1"/>
  <ignoredErrors>
    <ignoredError sqref="D8:D30 D35" formula="1"/>
  </ignoredErrors>
</worksheet>
</file>

<file path=xl/worksheets/sheet3.xml><?xml version="1.0" encoding="utf-8"?>
<worksheet xmlns="http://schemas.openxmlformats.org/spreadsheetml/2006/main" xmlns:r="http://schemas.openxmlformats.org/officeDocument/2006/relationships">
  <sheetPr>
    <tabColor rgb="FFFF0000"/>
  </sheetPr>
  <dimension ref="B1:R32"/>
  <sheetViews>
    <sheetView topLeftCell="N1" workbookViewId="0">
      <selection activeCell="I4" sqref="I1:I1048576"/>
    </sheetView>
  </sheetViews>
  <sheetFormatPr defaultRowHeight="13.5"/>
  <cols>
    <col min="1" max="1" width="2.125" customWidth="1"/>
    <col min="2" max="2" width="18.125" customWidth="1"/>
    <col min="3" max="3" width="13.875" bestFit="1" customWidth="1"/>
    <col min="6" max="6" width="12.75" bestFit="1" customWidth="1"/>
    <col min="9" max="9" width="9" style="488"/>
    <col min="12" max="12" width="13.875" bestFit="1" customWidth="1"/>
    <col min="15" max="15" width="17.625" customWidth="1"/>
    <col min="17" max="17" width="14" customWidth="1"/>
  </cols>
  <sheetData>
    <row r="1" spans="2:18">
      <c r="B1" s="611" t="s">
        <v>22</v>
      </c>
      <c r="C1" s="611"/>
      <c r="D1" s="611"/>
      <c r="E1" s="611"/>
      <c r="F1" s="611"/>
      <c r="G1" s="611"/>
      <c r="H1" s="611"/>
      <c r="I1" s="611"/>
      <c r="J1" s="611"/>
      <c r="K1" s="611"/>
      <c r="L1" s="611"/>
      <c r="M1" s="611"/>
      <c r="N1" s="611"/>
      <c r="O1" s="611"/>
      <c r="P1" s="611"/>
      <c r="Q1" s="611"/>
      <c r="R1" s="611"/>
    </row>
    <row r="2" spans="2:18" ht="38.450000000000003" customHeight="1">
      <c r="B2" s="612"/>
      <c r="C2" s="612"/>
      <c r="D2" s="612"/>
      <c r="E2" s="612"/>
      <c r="F2" s="612"/>
      <c r="G2" s="612"/>
      <c r="H2" s="612"/>
      <c r="I2" s="612"/>
      <c r="J2" s="612"/>
      <c r="K2" s="612"/>
      <c r="L2" s="612"/>
      <c r="M2" s="612"/>
      <c r="N2" s="612"/>
      <c r="O2" s="612"/>
      <c r="P2" s="612"/>
      <c r="Q2" s="612"/>
      <c r="R2" s="612"/>
    </row>
    <row r="3" spans="2:18" ht="33" customHeight="1">
      <c r="B3" s="620"/>
      <c r="C3" s="616" t="s">
        <v>0</v>
      </c>
      <c r="D3" s="616"/>
      <c r="E3" s="616"/>
      <c r="F3" s="617" t="s">
        <v>18</v>
      </c>
      <c r="G3" s="617"/>
      <c r="H3" s="617"/>
      <c r="I3" s="616" t="s">
        <v>3</v>
      </c>
      <c r="J3" s="616"/>
      <c r="K3" s="616"/>
      <c r="L3" s="617" t="s">
        <v>19</v>
      </c>
      <c r="M3" s="617"/>
      <c r="N3" s="617"/>
      <c r="O3" s="613" t="s">
        <v>15</v>
      </c>
      <c r="P3" s="613"/>
      <c r="Q3" s="614" t="s">
        <v>16</v>
      </c>
      <c r="R3" s="614"/>
    </row>
    <row r="4" spans="2:18" ht="21.6" customHeight="1">
      <c r="B4" s="620"/>
      <c r="C4" s="6" t="s">
        <v>20</v>
      </c>
      <c r="D4" s="3" t="s">
        <v>1</v>
      </c>
      <c r="E4" s="3" t="s">
        <v>2</v>
      </c>
      <c r="F4" s="5" t="s">
        <v>20</v>
      </c>
      <c r="G4" s="4" t="s">
        <v>1</v>
      </c>
      <c r="H4" s="4" t="s">
        <v>2</v>
      </c>
      <c r="I4" s="489" t="s">
        <v>20</v>
      </c>
      <c r="J4" s="3" t="s">
        <v>1</v>
      </c>
      <c r="K4" s="3" t="s">
        <v>2</v>
      </c>
      <c r="L4" s="5" t="s">
        <v>20</v>
      </c>
      <c r="M4" s="4" t="s">
        <v>1</v>
      </c>
      <c r="N4" s="4" t="s">
        <v>2</v>
      </c>
      <c r="O4" s="6" t="s">
        <v>20</v>
      </c>
      <c r="P4" s="6" t="s">
        <v>21</v>
      </c>
      <c r="Q4" s="5" t="s">
        <v>20</v>
      </c>
      <c r="R4" s="5" t="s">
        <v>21</v>
      </c>
    </row>
    <row r="5" spans="2:18" ht="27.95" customHeight="1">
      <c r="B5" s="1" t="s">
        <v>14</v>
      </c>
      <c r="C5" s="157">
        <f>'住院各类医保（同比）'!C6+'门诊各类医保（同比）'!C6</f>
        <v>13274655.169999998</v>
      </c>
      <c r="D5" s="157"/>
      <c r="E5" s="157"/>
      <c r="F5" s="210">
        <f>'住院各类医保（同比）'!F6+'门诊各类医保（同比）'!L6</f>
        <v>8228418.7800000012</v>
      </c>
      <c r="G5" s="210"/>
      <c r="H5" s="210"/>
      <c r="I5" s="32">
        <f>F5/C5</f>
        <v>0.61985932399929922</v>
      </c>
      <c r="J5" s="157"/>
      <c r="K5" s="157"/>
      <c r="L5" s="210">
        <f>C5-F5</f>
        <v>5046236.3899999969</v>
      </c>
      <c r="M5" s="210"/>
      <c r="N5" s="210"/>
      <c r="O5" s="485">
        <f>'住院各类医保（同比）'!Z6+'门诊各类医保（同比）'!U6</f>
        <v>193836.19999999998</v>
      </c>
      <c r="P5" s="485"/>
      <c r="Q5" s="486">
        <f>'住院各类医保（同比）'!AB6+'门诊各类医保（同比）'!W6</f>
        <v>439337.03</v>
      </c>
      <c r="R5" s="486"/>
    </row>
    <row r="6" spans="2:18" ht="27.95" customHeight="1">
      <c r="B6" s="2" t="s">
        <v>4</v>
      </c>
      <c r="C6" s="157">
        <f>'住院各类医保（同比）'!C7+'门诊各类医保（同比）'!C7</f>
        <v>1976461.04</v>
      </c>
      <c r="D6" s="157"/>
      <c r="E6" s="157"/>
      <c r="F6" s="210">
        <f>'住院各类医保（同比）'!F7+'门诊各类医保（同比）'!L7</f>
        <v>1306877.81</v>
      </c>
      <c r="G6" s="210"/>
      <c r="H6" s="210"/>
      <c r="I6" s="32">
        <f t="shared" ref="I6:I17" si="0">F6/C6</f>
        <v>0.66122113391114457</v>
      </c>
      <c r="J6" s="157"/>
      <c r="K6" s="157"/>
      <c r="L6" s="210">
        <f t="shared" ref="L6:L17" si="1">C6-F6</f>
        <v>669583.23</v>
      </c>
      <c r="M6" s="210"/>
      <c r="N6" s="210"/>
      <c r="O6" s="485">
        <f>'住院各类医保（同比）'!Z7+'门诊各类医保（同比）'!U7</f>
        <v>1503.5</v>
      </c>
      <c r="P6" s="157"/>
      <c r="Q6" s="486">
        <f>'住院各类医保（同比）'!AB7+'门诊各类医保（同比）'!W7</f>
        <v>5047.93</v>
      </c>
      <c r="R6" s="23"/>
    </row>
    <row r="7" spans="2:18" ht="27.95" customHeight="1">
      <c r="B7" s="1" t="s">
        <v>5</v>
      </c>
      <c r="C7" s="157">
        <f>'住院各类医保（同比）'!C8+'门诊各类医保（同比）'!C8</f>
        <v>2997917.8600000003</v>
      </c>
      <c r="D7" s="157"/>
      <c r="E7" s="157"/>
      <c r="F7" s="210">
        <f>'住院各类医保（同比）'!F8+'门诊各类医保（同比）'!L8</f>
        <v>1809115.0200000003</v>
      </c>
      <c r="G7" s="210"/>
      <c r="H7" s="210"/>
      <c r="I7" s="32">
        <f t="shared" si="0"/>
        <v>0.60345716743553479</v>
      </c>
      <c r="J7" s="157"/>
      <c r="K7" s="157"/>
      <c r="L7" s="210">
        <f t="shared" si="1"/>
        <v>1188802.8400000001</v>
      </c>
      <c r="M7" s="210"/>
      <c r="N7" s="210"/>
      <c r="O7" s="485">
        <f>'住院各类医保（同比）'!Z8+'门诊各类医保（同比）'!U8</f>
        <v>65481.04</v>
      </c>
      <c r="P7" s="157"/>
      <c r="Q7" s="486">
        <f>'住院各类医保（同比）'!AB8+'门诊各类医保（同比）'!W8</f>
        <v>98200.46</v>
      </c>
      <c r="R7" s="23"/>
    </row>
    <row r="8" spans="2:18" ht="27.95" customHeight="1">
      <c r="B8" s="1" t="s">
        <v>6</v>
      </c>
      <c r="C8" s="157">
        <f>'住院各类医保（同比）'!C9+'门诊各类医保（同比）'!C9</f>
        <v>4950849.66</v>
      </c>
      <c r="D8" s="157"/>
      <c r="E8" s="157"/>
      <c r="F8" s="210">
        <f>'住院各类医保（同比）'!F9+'门诊各类医保（同比）'!L9</f>
        <v>3015142.1</v>
      </c>
      <c r="G8" s="210"/>
      <c r="H8" s="210"/>
      <c r="I8" s="32">
        <f t="shared" si="0"/>
        <v>0.60901507964594503</v>
      </c>
      <c r="J8" s="157"/>
      <c r="K8" s="157"/>
      <c r="L8" s="210">
        <f t="shared" si="1"/>
        <v>1935707.56</v>
      </c>
      <c r="M8" s="210"/>
      <c r="N8" s="210"/>
      <c r="O8" s="485">
        <f>'住院各类医保（同比）'!Z9+'门诊各类医保（同比）'!U9</f>
        <v>66949.02</v>
      </c>
      <c r="P8" s="157"/>
      <c r="Q8" s="486">
        <f>'住院各类医保（同比）'!AB9+'门诊各类医保（同比）'!W9</f>
        <v>173766.06</v>
      </c>
      <c r="R8" s="23"/>
    </row>
    <row r="9" spans="2:18" ht="27.95" customHeight="1">
      <c r="B9" s="1" t="s">
        <v>7</v>
      </c>
      <c r="C9" s="157">
        <f>'住院各类医保（同比）'!C10+'门诊各类医保（同比）'!C10</f>
        <v>555629.56000000006</v>
      </c>
      <c r="D9" s="157"/>
      <c r="E9" s="157"/>
      <c r="F9" s="210">
        <f>'住院各类医保（同比）'!F10+'门诊各类医保（同比）'!L10</f>
        <v>401323.48</v>
      </c>
      <c r="G9" s="210"/>
      <c r="H9" s="210"/>
      <c r="I9" s="32">
        <f t="shared" si="0"/>
        <v>0.72228604971988886</v>
      </c>
      <c r="J9" s="157"/>
      <c r="K9" s="157"/>
      <c r="L9" s="210">
        <f t="shared" si="1"/>
        <v>154306.08000000007</v>
      </c>
      <c r="M9" s="210"/>
      <c r="N9" s="210"/>
      <c r="O9" s="485">
        <f>'住院各类医保（同比）'!Z10+'门诊各类医保（同比）'!U10</f>
        <v>7289.02</v>
      </c>
      <c r="P9" s="157"/>
      <c r="Q9" s="486">
        <f>'住院各类医保（同比）'!AB10+'门诊各类医保（同比）'!W10</f>
        <v>14890.06</v>
      </c>
      <c r="R9" s="23"/>
    </row>
    <row r="10" spans="2:18" ht="27.95" customHeight="1">
      <c r="B10" s="1" t="s">
        <v>185</v>
      </c>
      <c r="C10" s="157">
        <f>'住院各类医保（同比）'!C11+'门诊各类医保（同比）'!C11</f>
        <v>16262.98</v>
      </c>
      <c r="D10" s="157"/>
      <c r="E10" s="157"/>
      <c r="F10" s="210">
        <f>'住院各类医保（同比）'!F11+'门诊各类医保（同比）'!L11</f>
        <v>9946.9399999999987</v>
      </c>
      <c r="G10" s="210"/>
      <c r="H10" s="210"/>
      <c r="I10" s="32">
        <f t="shared" si="0"/>
        <v>0.61163083272561358</v>
      </c>
      <c r="J10" s="157"/>
      <c r="K10" s="157"/>
      <c r="L10" s="210">
        <f t="shared" si="1"/>
        <v>6316.0400000000009</v>
      </c>
      <c r="M10" s="210"/>
      <c r="N10" s="210"/>
      <c r="O10" s="485">
        <f>'住院各类医保（同比）'!Z11+'门诊各类医保（同比）'!U11</f>
        <v>0</v>
      </c>
      <c r="P10" s="157"/>
      <c r="Q10" s="486">
        <f>'住院各类医保（同比）'!AB11+'门诊各类医保（同比）'!W11</f>
        <v>102.8</v>
      </c>
      <c r="R10" s="23"/>
    </row>
    <row r="11" spans="2:18" ht="27.95" customHeight="1">
      <c r="B11" s="1" t="s">
        <v>8</v>
      </c>
      <c r="C11" s="157">
        <f>'住院各类医保（同比）'!C12+'门诊各类医保（同比）'!C12</f>
        <v>552362.63</v>
      </c>
      <c r="D11" s="157"/>
      <c r="E11" s="157"/>
      <c r="F11" s="210">
        <f>'住院各类医保（同比）'!F12+'门诊各类医保（同比）'!L12</f>
        <v>314430.92000000004</v>
      </c>
      <c r="G11" s="210"/>
      <c r="H11" s="210"/>
      <c r="I11" s="32">
        <f t="shared" si="0"/>
        <v>0.56924727148902166</v>
      </c>
      <c r="J11" s="157"/>
      <c r="K11" s="157"/>
      <c r="L11" s="210">
        <f t="shared" si="1"/>
        <v>237931.70999999996</v>
      </c>
      <c r="M11" s="210"/>
      <c r="N11" s="210"/>
      <c r="O11" s="485">
        <f>'住院各类医保（同比）'!Z12+'门诊各类医保（同比）'!U12</f>
        <v>950.4</v>
      </c>
      <c r="P11" s="157"/>
      <c r="Q11" s="486">
        <f>'住院各类医保（同比）'!AB12+'门诊各类医保（同比）'!W12</f>
        <v>24564.079999999998</v>
      </c>
      <c r="R11" s="23"/>
    </row>
    <row r="12" spans="2:18" ht="27.95" customHeight="1">
      <c r="B12" s="1" t="s">
        <v>9</v>
      </c>
      <c r="C12" s="157">
        <f>'住院各类医保（同比）'!C13+'门诊各类医保（同比）'!C13</f>
        <v>230669.5</v>
      </c>
      <c r="D12" s="157"/>
      <c r="E12" s="157"/>
      <c r="F12" s="210">
        <f>'住院各类医保（同比）'!F13+'门诊各类医保（同比）'!L13</f>
        <v>133019.04999999999</v>
      </c>
      <c r="G12" s="210"/>
      <c r="H12" s="210"/>
      <c r="I12" s="32">
        <f t="shared" si="0"/>
        <v>0.57666509876685035</v>
      </c>
      <c r="J12" s="157"/>
      <c r="K12" s="157"/>
      <c r="L12" s="210">
        <f t="shared" si="1"/>
        <v>97650.450000000012</v>
      </c>
      <c r="M12" s="210"/>
      <c r="N12" s="210"/>
      <c r="O12" s="485">
        <f>'住院各类医保（同比）'!Z13+'门诊各类医保（同比）'!U13</f>
        <v>0</v>
      </c>
      <c r="P12" s="157"/>
      <c r="Q12" s="486">
        <f>'住院各类医保（同比）'!AB13+'门诊各类医保（同比）'!W13</f>
        <v>0</v>
      </c>
      <c r="R12" s="23"/>
    </row>
    <row r="13" spans="2:18" ht="27.95" customHeight="1">
      <c r="B13" s="1" t="s">
        <v>10</v>
      </c>
      <c r="C13" s="157">
        <f>'住院各类医保（同比）'!C14+'门诊各类医保（同比）'!C14</f>
        <v>90456.05</v>
      </c>
      <c r="D13" s="157"/>
      <c r="E13" s="157"/>
      <c r="F13" s="210">
        <f>'住院各类医保（同比）'!F14+'门诊各类医保（同比）'!L14</f>
        <v>55058.020000000004</v>
      </c>
      <c r="G13" s="210"/>
      <c r="H13" s="210"/>
      <c r="I13" s="32">
        <f t="shared" si="0"/>
        <v>0.60867150400664194</v>
      </c>
      <c r="J13" s="157"/>
      <c r="K13" s="157"/>
      <c r="L13" s="210">
        <f t="shared" si="1"/>
        <v>35398.03</v>
      </c>
      <c r="M13" s="210"/>
      <c r="N13" s="210"/>
      <c r="O13" s="485">
        <f>'住院各类医保（同比）'!Z14+'门诊各类医保（同比）'!U14</f>
        <v>6196.06</v>
      </c>
      <c r="P13" s="157"/>
      <c r="Q13" s="486">
        <f>'住院各类医保（同比）'!AB14+'门诊各类医保（同比）'!W14</f>
        <v>911.97</v>
      </c>
      <c r="R13" s="23"/>
    </row>
    <row r="14" spans="2:18" ht="27.95" customHeight="1">
      <c r="B14" s="1" t="s">
        <v>11</v>
      </c>
      <c r="C14" s="157">
        <f>'住院各类医保（同比）'!C15+'门诊各类医保（同比）'!C15</f>
        <v>55813.06</v>
      </c>
      <c r="D14" s="157"/>
      <c r="E14" s="157"/>
      <c r="F14" s="210">
        <f>'住院各类医保（同比）'!F15+'门诊各类医保（同比）'!L15</f>
        <v>43340.07</v>
      </c>
      <c r="G14" s="210"/>
      <c r="H14" s="210"/>
      <c r="I14" s="32">
        <f t="shared" si="0"/>
        <v>0.77652201832331003</v>
      </c>
      <c r="J14" s="157"/>
      <c r="K14" s="157"/>
      <c r="L14" s="210">
        <f t="shared" si="1"/>
        <v>12472.989999999998</v>
      </c>
      <c r="M14" s="210"/>
      <c r="N14" s="210"/>
      <c r="O14" s="485">
        <f>'住院各类医保（同比）'!Z15+'门诊各类医保（同比）'!U15</f>
        <v>0</v>
      </c>
      <c r="P14" s="157"/>
      <c r="Q14" s="486">
        <f>'住院各类医保（同比）'!AB15+'门诊各类医保（同比）'!W15</f>
        <v>75.97</v>
      </c>
      <c r="R14" s="23"/>
    </row>
    <row r="15" spans="2:18" ht="27.95" customHeight="1">
      <c r="B15" s="1" t="s">
        <v>12</v>
      </c>
      <c r="C15" s="157">
        <f>'住院各类医保（同比）'!C16+'门诊各类医保（同比）'!C16</f>
        <v>1705603.1</v>
      </c>
      <c r="D15" s="157"/>
      <c r="E15" s="157"/>
      <c r="F15" s="210">
        <f>'住院各类医保（同比）'!F16+'门诊各类医保（同比）'!L16</f>
        <v>1014480.67</v>
      </c>
      <c r="G15" s="210"/>
      <c r="H15" s="210"/>
      <c r="I15" s="32">
        <f t="shared" si="0"/>
        <v>0.59479293277550915</v>
      </c>
      <c r="J15" s="157"/>
      <c r="K15" s="157"/>
      <c r="L15" s="210">
        <f t="shared" si="1"/>
        <v>691122.43</v>
      </c>
      <c r="M15" s="210"/>
      <c r="N15" s="210"/>
      <c r="O15" s="485">
        <f>'住院各类医保（同比）'!Z16+'门诊各类医保（同比）'!U16</f>
        <v>28534.22</v>
      </c>
      <c r="P15" s="157"/>
      <c r="Q15" s="486">
        <f>'住院各类医保（同比）'!AB16+'门诊各类医保（同比）'!W16</f>
        <v>61438.93</v>
      </c>
      <c r="R15" s="23"/>
    </row>
    <row r="16" spans="2:18" ht="27.95" customHeight="1">
      <c r="B16" s="1" t="s">
        <v>13</v>
      </c>
      <c r="C16" s="157">
        <f>'住院各类医保（同比）'!C17+'门诊各类医保（同比）'!C17</f>
        <v>0</v>
      </c>
      <c r="D16" s="157"/>
      <c r="E16" s="157"/>
      <c r="F16" s="210">
        <f>'住院各类医保（同比）'!F17+'门诊各类医保（同比）'!L17</f>
        <v>0</v>
      </c>
      <c r="G16" s="210"/>
      <c r="H16" s="210"/>
      <c r="I16" s="32" t="e">
        <f t="shared" si="0"/>
        <v>#DIV/0!</v>
      </c>
      <c r="J16" s="157"/>
      <c r="K16" s="157"/>
      <c r="L16" s="210">
        <f t="shared" si="1"/>
        <v>0</v>
      </c>
      <c r="M16" s="210"/>
      <c r="N16" s="210"/>
      <c r="O16" s="485">
        <f>'住院各类医保（同比）'!Z17+'门诊各类医保（同比）'!U17</f>
        <v>0</v>
      </c>
      <c r="P16" s="157"/>
      <c r="Q16" s="486">
        <f>'住院各类医保（同比）'!AB17+'门诊各类医保（同比）'!W17</f>
        <v>0</v>
      </c>
      <c r="R16" s="23"/>
    </row>
    <row r="17" spans="2:18" ht="21.75" customHeight="1">
      <c r="B17" s="490" t="s">
        <v>324</v>
      </c>
      <c r="C17" s="157">
        <f>'住院各类医保（同比）'!C18+'门诊各类医保（同比）'!C18</f>
        <v>142629.72999999952</v>
      </c>
      <c r="D17" s="501"/>
      <c r="E17" s="501"/>
      <c r="F17" s="210">
        <f>'住院各类医保（同比）'!F18+'门诊各类医保（同比）'!L18</f>
        <v>125684.69999999972</v>
      </c>
      <c r="G17" s="210"/>
      <c r="H17" s="210"/>
      <c r="I17" s="32">
        <f t="shared" si="0"/>
        <v>0.88119566656965664</v>
      </c>
      <c r="J17" s="501"/>
      <c r="K17" s="501"/>
      <c r="L17" s="210">
        <f t="shared" si="1"/>
        <v>16945.029999999795</v>
      </c>
      <c r="M17" s="210"/>
      <c r="N17" s="210"/>
      <c r="O17" s="485">
        <f>'住院各类医保（同比）'!Z18+'门诊各类医保（同比）'!U18</f>
        <v>71.879999999999654</v>
      </c>
      <c r="P17" s="501"/>
      <c r="Q17" s="486">
        <f>'住院各类医保（同比）'!AB18+'门诊各类医保（同比）'!W18</f>
        <v>838.22999999999956</v>
      </c>
      <c r="R17" s="210"/>
    </row>
    <row r="19" spans="2:18">
      <c r="B19" s="212"/>
      <c r="C19" s="212"/>
      <c r="D19" s="212"/>
    </row>
    <row r="20" spans="2:18">
      <c r="B20" s="213"/>
      <c r="C20" s="38"/>
      <c r="D20" s="212"/>
    </row>
    <row r="21" spans="2:18">
      <c r="B21" s="213"/>
      <c r="C21" s="38"/>
      <c r="D21" s="212"/>
    </row>
    <row r="22" spans="2:18">
      <c r="B22" s="213"/>
      <c r="C22" s="38"/>
      <c r="D22" s="212"/>
    </row>
    <row r="23" spans="2:18">
      <c r="B23" s="213"/>
      <c r="C23" s="38"/>
      <c r="D23" s="212"/>
    </row>
    <row r="24" spans="2:18">
      <c r="B24" s="213"/>
      <c r="C24" s="38"/>
      <c r="D24" s="212"/>
    </row>
    <row r="25" spans="2:18">
      <c r="B25" s="213"/>
      <c r="C25" s="38"/>
      <c r="D25" s="212"/>
    </row>
    <row r="26" spans="2:18">
      <c r="B26" s="213"/>
      <c r="C26" s="38"/>
      <c r="D26" s="212"/>
    </row>
    <row r="27" spans="2:18">
      <c r="B27" s="213"/>
      <c r="C27" s="38"/>
      <c r="D27" s="212"/>
    </row>
    <row r="28" spans="2:18">
      <c r="B28" s="213"/>
      <c r="C28" s="38"/>
      <c r="D28" s="212"/>
    </row>
    <row r="29" spans="2:18">
      <c r="B29" s="213"/>
      <c r="C29" s="38"/>
      <c r="D29" s="212"/>
    </row>
    <row r="30" spans="2:18">
      <c r="B30" s="213"/>
      <c r="C30" s="38"/>
      <c r="D30" s="212"/>
    </row>
    <row r="31" spans="2:18">
      <c r="B31" s="213"/>
      <c r="C31" s="38"/>
      <c r="D31" s="212"/>
    </row>
    <row r="32" spans="2:18">
      <c r="B32" s="212"/>
      <c r="C32" s="212"/>
      <c r="D32" s="212"/>
    </row>
  </sheetData>
  <mergeCells count="8">
    <mergeCell ref="B1:R2"/>
    <mergeCell ref="B3:B4"/>
    <mergeCell ref="C3:E3"/>
    <mergeCell ref="F3:H3"/>
    <mergeCell ref="I3:K3"/>
    <mergeCell ref="L3:N3"/>
    <mergeCell ref="O3:P3"/>
    <mergeCell ref="Q3:R3"/>
  </mergeCells>
  <phoneticPr fontId="3" type="noConversion"/>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sheetPr>
    <tabColor rgb="FFFF0000"/>
  </sheetPr>
  <dimension ref="B1:R17"/>
  <sheetViews>
    <sheetView workbookViewId="0">
      <pane xSplit="2" ySplit="4" topLeftCell="L5" activePane="bottomRight" state="frozen"/>
      <selection pane="topRight" activeCell="C1" sqref="C1"/>
      <selection pane="bottomLeft" activeCell="A5" sqref="A5"/>
      <selection pane="bottomRight" activeCell="Q14" sqref="Q14"/>
    </sheetView>
  </sheetViews>
  <sheetFormatPr defaultRowHeight="13.5"/>
  <cols>
    <col min="1" max="1" width="2.125" customWidth="1"/>
    <col min="2" max="2" width="18.125" customWidth="1"/>
    <col min="3" max="3" width="17.875" style="330" customWidth="1"/>
    <col min="6" max="6" width="16.375" customWidth="1"/>
    <col min="9" max="9" width="9" style="488"/>
    <col min="12" max="12" width="12.75" bestFit="1" customWidth="1"/>
    <col min="15" max="15" width="13.25" customWidth="1"/>
    <col min="17" max="17" width="16.125" customWidth="1"/>
  </cols>
  <sheetData>
    <row r="1" spans="2:18">
      <c r="B1" s="611" t="s">
        <v>22</v>
      </c>
      <c r="C1" s="611"/>
      <c r="D1" s="611"/>
      <c r="E1" s="611"/>
      <c r="F1" s="611"/>
      <c r="G1" s="611"/>
      <c r="H1" s="611"/>
      <c r="I1" s="611"/>
      <c r="J1" s="611"/>
      <c r="K1" s="611"/>
      <c r="L1" s="611"/>
      <c r="M1" s="611"/>
      <c r="N1" s="611"/>
      <c r="O1" s="611"/>
      <c r="P1" s="611"/>
      <c r="Q1" s="611"/>
      <c r="R1" s="611"/>
    </row>
    <row r="2" spans="2:18" ht="38.450000000000003" customHeight="1">
      <c r="B2" s="612"/>
      <c r="C2" s="612"/>
      <c r="D2" s="612"/>
      <c r="E2" s="612"/>
      <c r="F2" s="612"/>
      <c r="G2" s="612"/>
      <c r="H2" s="612"/>
      <c r="I2" s="612"/>
      <c r="J2" s="612"/>
      <c r="K2" s="612"/>
      <c r="L2" s="612"/>
      <c r="M2" s="612"/>
      <c r="N2" s="612"/>
      <c r="O2" s="612"/>
      <c r="P2" s="612"/>
      <c r="Q2" s="612"/>
      <c r="R2" s="612"/>
    </row>
    <row r="3" spans="2:18" ht="33" customHeight="1">
      <c r="B3" s="620"/>
      <c r="C3" s="616" t="s">
        <v>0</v>
      </c>
      <c r="D3" s="616"/>
      <c r="E3" s="616"/>
      <c r="F3" s="617" t="s">
        <v>18</v>
      </c>
      <c r="G3" s="617"/>
      <c r="H3" s="617"/>
      <c r="I3" s="616" t="s">
        <v>3</v>
      </c>
      <c r="J3" s="616"/>
      <c r="K3" s="616"/>
      <c r="L3" s="617" t="s">
        <v>19</v>
      </c>
      <c r="M3" s="617"/>
      <c r="N3" s="617"/>
      <c r="O3" s="613" t="s">
        <v>15</v>
      </c>
      <c r="P3" s="613"/>
      <c r="Q3" s="614" t="s">
        <v>16</v>
      </c>
      <c r="R3" s="614"/>
    </row>
    <row r="4" spans="2:18" ht="21.6" customHeight="1">
      <c r="B4" s="620"/>
      <c r="C4" s="510" t="s">
        <v>341</v>
      </c>
      <c r="D4" s="3" t="s">
        <v>1</v>
      </c>
      <c r="E4" s="3" t="s">
        <v>2</v>
      </c>
      <c r="F4" s="5" t="s">
        <v>20</v>
      </c>
      <c r="G4" s="4" t="s">
        <v>1</v>
      </c>
      <c r="H4" s="4" t="s">
        <v>2</v>
      </c>
      <c r="I4" s="489" t="s">
        <v>20</v>
      </c>
      <c r="J4" s="3" t="s">
        <v>1</v>
      </c>
      <c r="K4" s="3" t="s">
        <v>2</v>
      </c>
      <c r="L4" s="5" t="s">
        <v>20</v>
      </c>
      <c r="M4" s="4" t="s">
        <v>1</v>
      </c>
      <c r="N4" s="4" t="s">
        <v>2</v>
      </c>
      <c r="O4" s="6" t="s">
        <v>20</v>
      </c>
      <c r="P4" s="6" t="s">
        <v>21</v>
      </c>
      <c r="Q4" s="5" t="s">
        <v>20</v>
      </c>
      <c r="R4" s="5" t="s">
        <v>21</v>
      </c>
    </row>
    <row r="5" spans="2:18" s="330" customFormat="1" ht="27.95" customHeight="1">
      <c r="B5" s="490" t="s">
        <v>328</v>
      </c>
      <c r="C5" s="169">
        <f>'住院各类医保（环比)'!C9+'门诊各类医保（环比）'!C6</f>
        <v>15591409.249999998</v>
      </c>
      <c r="D5" s="169"/>
      <c r="E5" s="169"/>
      <c r="F5" s="523">
        <f>'住院各类医保（环比)'!F9+'门诊各类医保（环比）'!L6</f>
        <v>8806698.8300000001</v>
      </c>
      <c r="G5" s="523"/>
      <c r="H5" s="523"/>
      <c r="I5" s="410">
        <f>F5/C5</f>
        <v>0.56484302918288165</v>
      </c>
      <c r="J5" s="169"/>
      <c r="K5" s="169"/>
      <c r="L5" s="523">
        <f>C5-F5</f>
        <v>6784710.4199999981</v>
      </c>
      <c r="M5" s="523"/>
      <c r="N5" s="523"/>
      <c r="O5" s="169">
        <f>'住院各类医保（环比)'!Z9+'门诊各类医保（环比）'!U6</f>
        <v>269431.75</v>
      </c>
      <c r="P5" s="169"/>
      <c r="Q5" s="524">
        <f>'住院各类医保（环比)'!AB9+'门诊各类医保（环比）'!W6</f>
        <v>513992.49</v>
      </c>
      <c r="R5" s="511"/>
    </row>
    <row r="6" spans="2:18" ht="27.95" customHeight="1">
      <c r="B6" s="2" t="s">
        <v>4</v>
      </c>
      <c r="C6" s="169">
        <f>'住院各类医保（环比)'!C10+'门诊各类医保（环比）'!C7</f>
        <v>2919721.65</v>
      </c>
      <c r="D6" s="157"/>
      <c r="E6" s="157"/>
      <c r="F6" s="210">
        <f>'住院各类医保（环比)'!F10+'门诊各类医保（环比）'!L7</f>
        <v>1723830.1099999999</v>
      </c>
      <c r="G6" s="210"/>
      <c r="H6" s="210"/>
      <c r="I6" s="32">
        <f t="shared" ref="I6:I16" si="0">F6/C6</f>
        <v>0.59040905834294166</v>
      </c>
      <c r="J6" s="157"/>
      <c r="K6" s="157"/>
      <c r="L6" s="210">
        <f t="shared" ref="L6:L17" si="1">C6-F6</f>
        <v>1195891.54</v>
      </c>
      <c r="M6" s="210"/>
      <c r="N6" s="210"/>
      <c r="O6" s="485">
        <f>'住院各类医保（环比)'!Z10+'门诊各类医保（环比）'!U7</f>
        <v>1728.34</v>
      </c>
      <c r="P6" s="157"/>
      <c r="Q6" s="486">
        <f>'住院各类医保（环比)'!AB10+'门诊各类医保（环比）'!W7</f>
        <v>2973.22</v>
      </c>
      <c r="R6" s="7"/>
    </row>
    <row r="7" spans="2:18" ht="27.95" customHeight="1">
      <c r="B7" s="1" t="s">
        <v>5</v>
      </c>
      <c r="C7" s="169">
        <f>'住院各类医保（环比)'!C11+'门诊各类医保（环比）'!C8</f>
        <v>3700825.58</v>
      </c>
      <c r="D7" s="157"/>
      <c r="E7" s="157"/>
      <c r="F7" s="210">
        <f>'住院各类医保（环比)'!F11+'门诊各类医保（环比）'!L8</f>
        <v>2083081.83</v>
      </c>
      <c r="G7" s="210"/>
      <c r="H7" s="210"/>
      <c r="I7" s="32">
        <f t="shared" si="0"/>
        <v>0.56286949627061322</v>
      </c>
      <c r="J7" s="157"/>
      <c r="K7" s="157"/>
      <c r="L7" s="210">
        <f t="shared" si="1"/>
        <v>1617743.75</v>
      </c>
      <c r="M7" s="210"/>
      <c r="N7" s="210"/>
      <c r="O7" s="485">
        <f>'住院各类医保（环比)'!Z11+'门诊各类医保（环比）'!U8</f>
        <v>102416.76999999999</v>
      </c>
      <c r="P7" s="157"/>
      <c r="Q7" s="486">
        <f>'住院各类医保（环比)'!AB11+'门诊各类医保（环比）'!W8</f>
        <v>115955.81000000001</v>
      </c>
      <c r="R7" s="7"/>
    </row>
    <row r="8" spans="2:18" ht="27.95" customHeight="1">
      <c r="B8" s="1" t="s">
        <v>6</v>
      </c>
      <c r="C8" s="169">
        <f>'住院各类医保（环比)'!C12+'门诊各类医保（环比）'!C9</f>
        <v>5129099.54</v>
      </c>
      <c r="D8" s="157"/>
      <c r="E8" s="157"/>
      <c r="F8" s="210">
        <f>'住院各类医保（环比)'!F12+'门诊各类医保（环比）'!L9</f>
        <v>2801591.75</v>
      </c>
      <c r="G8" s="210"/>
      <c r="H8" s="210"/>
      <c r="I8" s="32">
        <f t="shared" si="0"/>
        <v>0.54621512570606101</v>
      </c>
      <c r="J8" s="157"/>
      <c r="K8" s="157"/>
      <c r="L8" s="210">
        <f t="shared" si="1"/>
        <v>2327507.79</v>
      </c>
      <c r="M8" s="210"/>
      <c r="N8" s="210"/>
      <c r="O8" s="485">
        <f>'住院各类医保（环比)'!Z12+'门诊各类医保（环比）'!U9</f>
        <v>72956.67</v>
      </c>
      <c r="P8" s="157"/>
      <c r="Q8" s="486">
        <f>'住院各类医保（环比)'!AB12+'门诊各类医保（环比）'!W9</f>
        <v>180602.59</v>
      </c>
      <c r="R8" s="7"/>
    </row>
    <row r="9" spans="2:18" ht="27.95" customHeight="1">
      <c r="B9" s="1" t="s">
        <v>7</v>
      </c>
      <c r="C9" s="169">
        <f>'住院各类医保（环比)'!C13+'门诊各类医保（环比）'!C10</f>
        <v>609657.64</v>
      </c>
      <c r="D9" s="157"/>
      <c r="E9" s="157"/>
      <c r="F9" s="210">
        <f>'住院各类医保（环比)'!F13+'门诊各类医保（环比）'!L10</f>
        <v>434680.38</v>
      </c>
      <c r="G9" s="210"/>
      <c r="H9" s="210"/>
      <c r="I9" s="32">
        <f t="shared" si="0"/>
        <v>0.71299095013391445</v>
      </c>
      <c r="J9" s="157"/>
      <c r="K9" s="157"/>
      <c r="L9" s="210">
        <f t="shared" si="1"/>
        <v>174977.26</v>
      </c>
      <c r="M9" s="210"/>
      <c r="N9" s="210"/>
      <c r="O9" s="485">
        <f>'住院各类医保（环比)'!Z13+'门诊各类医保（环比）'!U10</f>
        <v>891.67</v>
      </c>
      <c r="P9" s="157"/>
      <c r="Q9" s="486">
        <f>'住院各类医保（环比)'!AB13+'门诊各类医保（环比）'!W10</f>
        <v>13598.06</v>
      </c>
      <c r="R9" s="7"/>
    </row>
    <row r="10" spans="2:18" ht="27.95" customHeight="1">
      <c r="B10" s="1" t="s">
        <v>186</v>
      </c>
      <c r="C10" s="169">
        <f>'住院各类医保（环比)'!C14+'门诊各类医保（环比）'!C11</f>
        <v>5968.75</v>
      </c>
      <c r="D10" s="157"/>
      <c r="E10" s="157"/>
      <c r="F10" s="210">
        <f>'住院各类医保（环比)'!F14+'门诊各类医保（环比）'!L11</f>
        <v>4628.3599999999997</v>
      </c>
      <c r="G10" s="210"/>
      <c r="H10" s="210"/>
      <c r="I10" s="32">
        <f t="shared" si="0"/>
        <v>0.77543204188481674</v>
      </c>
      <c r="J10" s="157"/>
      <c r="K10" s="157"/>
      <c r="L10" s="210">
        <f t="shared" si="1"/>
        <v>1340.3900000000003</v>
      </c>
      <c r="M10" s="210"/>
      <c r="N10" s="210"/>
      <c r="O10" s="485">
        <f>'住院各类医保（环比)'!Z14+'门诊各类医保（环比）'!U11</f>
        <v>0</v>
      </c>
      <c r="P10" s="157"/>
      <c r="Q10" s="486">
        <f>'住院各类医保（环比)'!AB14+'门诊各类医保（环比）'!W11</f>
        <v>3.39</v>
      </c>
      <c r="R10" s="7"/>
    </row>
    <row r="11" spans="2:18" ht="27.95" customHeight="1">
      <c r="B11" s="1" t="s">
        <v>8</v>
      </c>
      <c r="C11" s="169">
        <f>'住院各类医保（环比)'!C15+'门诊各类医保（环比）'!C12</f>
        <v>338020.69</v>
      </c>
      <c r="D11" s="157"/>
      <c r="E11" s="157"/>
      <c r="F11" s="210">
        <f>'住院各类医保（环比)'!F15+'门诊各类医保（环比）'!L12</f>
        <v>197738.71999999997</v>
      </c>
      <c r="G11" s="210"/>
      <c r="H11" s="210"/>
      <c r="I11" s="32">
        <f t="shared" si="0"/>
        <v>0.58498998981393702</v>
      </c>
      <c r="J11" s="157"/>
      <c r="K11" s="157"/>
      <c r="L11" s="210">
        <f t="shared" si="1"/>
        <v>140281.97000000003</v>
      </c>
      <c r="M11" s="210"/>
      <c r="N11" s="210"/>
      <c r="O11" s="485">
        <f>'住院各类医保（环比)'!Z15+'门诊各类医保（环比）'!U12</f>
        <v>0</v>
      </c>
      <c r="P11" s="157"/>
      <c r="Q11" s="486">
        <f>'住院各类医保（环比)'!AB15+'门诊各类医保（环比）'!W12</f>
        <v>11542.47</v>
      </c>
      <c r="R11" s="7"/>
    </row>
    <row r="12" spans="2:18" ht="27.95" customHeight="1">
      <c r="B12" s="1" t="s">
        <v>9</v>
      </c>
      <c r="C12" s="169">
        <f>'住院各类医保（环比)'!C16+'门诊各类医保（环比）'!C13</f>
        <v>527847.16</v>
      </c>
      <c r="D12" s="157"/>
      <c r="E12" s="157"/>
      <c r="F12" s="210">
        <f>'住院各类医保（环比)'!F16+'门诊各类医保（环比）'!L13</f>
        <v>248948.58</v>
      </c>
      <c r="G12" s="210"/>
      <c r="H12" s="210"/>
      <c r="I12" s="32">
        <f t="shared" si="0"/>
        <v>0.47163004533357716</v>
      </c>
      <c r="J12" s="157"/>
      <c r="K12" s="157"/>
      <c r="L12" s="210">
        <f t="shared" si="1"/>
        <v>278898.58000000007</v>
      </c>
      <c r="M12" s="210"/>
      <c r="N12" s="210"/>
      <c r="O12" s="485">
        <f>'住院各类医保（环比)'!Z16+'门诊各类医保（环比）'!U13</f>
        <v>0</v>
      </c>
      <c r="P12" s="157"/>
      <c r="Q12" s="486">
        <f>'住院各类医保（环比)'!AB16+'门诊各类医保（环比）'!W13</f>
        <v>62.03</v>
      </c>
      <c r="R12" s="7"/>
    </row>
    <row r="13" spans="2:18" ht="27.95" customHeight="1">
      <c r="B13" s="1" t="s">
        <v>10</v>
      </c>
      <c r="C13" s="169">
        <f>'住院各类医保（环比)'!C17+'门诊各类医保（环比）'!C14</f>
        <v>78435.520000000004</v>
      </c>
      <c r="D13" s="157"/>
      <c r="E13" s="157"/>
      <c r="F13" s="210">
        <f>'住院各类医保（环比)'!F17+'门诊各类医保（环比）'!L14</f>
        <v>37134.619999999995</v>
      </c>
      <c r="G13" s="210"/>
      <c r="H13" s="210"/>
      <c r="I13" s="32">
        <f t="shared" si="0"/>
        <v>0.47344136942038495</v>
      </c>
      <c r="J13" s="157"/>
      <c r="K13" s="157"/>
      <c r="L13" s="210">
        <f t="shared" si="1"/>
        <v>41300.900000000009</v>
      </c>
      <c r="M13" s="210"/>
      <c r="N13" s="210"/>
      <c r="O13" s="485">
        <f>'住院各类医保（环比)'!Z17+'门诊各类医保（环比）'!U14</f>
        <v>0</v>
      </c>
      <c r="P13" s="157"/>
      <c r="Q13" s="486">
        <f>'住院各类医保（环比)'!AB17+'门诊各类医保（环比）'!W14</f>
        <v>590.40000000000009</v>
      </c>
      <c r="R13" s="7"/>
    </row>
    <row r="14" spans="2:18" ht="27.95" customHeight="1">
      <c r="B14" s="1" t="s">
        <v>11</v>
      </c>
      <c r="C14" s="169">
        <f>'住院各类医保（环比)'!C18+'门诊各类医保（环比）'!C15</f>
        <v>84192.74</v>
      </c>
      <c r="D14" s="157"/>
      <c r="E14" s="157"/>
      <c r="F14" s="210">
        <f>'住院各类医保（环比)'!F18+'门诊各类医保（环比）'!L15</f>
        <v>47457.58</v>
      </c>
      <c r="G14" s="210"/>
      <c r="H14" s="210"/>
      <c r="I14" s="32">
        <f t="shared" si="0"/>
        <v>0.5636778183011979</v>
      </c>
      <c r="J14" s="157"/>
      <c r="K14" s="157"/>
      <c r="L14" s="210">
        <f t="shared" si="1"/>
        <v>36735.160000000003</v>
      </c>
      <c r="M14" s="210"/>
      <c r="N14" s="210"/>
      <c r="O14" s="485">
        <f>'住院各类医保（环比)'!Z18+'门诊各类医保（环比）'!U15</f>
        <v>0</v>
      </c>
      <c r="P14" s="157"/>
      <c r="Q14" s="486">
        <f>'住院各类医保（环比)'!AB18+'门诊各类医保（环比）'!W15</f>
        <v>2.14</v>
      </c>
      <c r="R14" s="7"/>
    </row>
    <row r="15" spans="2:18" ht="27.95" customHeight="1">
      <c r="B15" s="1" t="s">
        <v>12</v>
      </c>
      <c r="C15" s="169">
        <f>'住院各类医保（环比)'!C19+'门诊各类医保（环比）'!C16</f>
        <v>1996842.05</v>
      </c>
      <c r="D15" s="157"/>
      <c r="E15" s="157"/>
      <c r="F15" s="210">
        <f>'住院各类医保（环比)'!F19+'门诊各类医保（环比）'!L16</f>
        <v>1100924.08</v>
      </c>
      <c r="G15" s="210"/>
      <c r="H15" s="210"/>
      <c r="I15" s="32">
        <f t="shared" si="0"/>
        <v>0.55133258036107569</v>
      </c>
      <c r="J15" s="157"/>
      <c r="K15" s="157"/>
      <c r="L15" s="210">
        <f t="shared" si="1"/>
        <v>895917.97</v>
      </c>
      <c r="M15" s="210"/>
      <c r="N15" s="210"/>
      <c r="O15" s="485">
        <f>'住院各类医保（环比)'!Z19+'门诊各类医保（环比）'!U16</f>
        <v>32880.629999999997</v>
      </c>
      <c r="P15" s="157"/>
      <c r="Q15" s="486">
        <f>'住院各类医保（环比)'!AB19+'门诊各类医保（环比）'!W16</f>
        <v>80202.13</v>
      </c>
      <c r="R15" s="7"/>
    </row>
    <row r="16" spans="2:18" ht="27.95" customHeight="1">
      <c r="B16" s="1" t="s">
        <v>13</v>
      </c>
      <c r="C16" s="169">
        <f>'住院各类医保（环比)'!C20+'门诊各类医保（环比）'!C17</f>
        <v>8011.1100000000006</v>
      </c>
      <c r="D16" s="157"/>
      <c r="E16" s="157"/>
      <c r="F16" s="210">
        <f>'住院各类医保（环比)'!F20+'门诊各类医保（环比）'!L17</f>
        <v>2957.8</v>
      </c>
      <c r="G16" s="210"/>
      <c r="H16" s="210"/>
      <c r="I16" s="32">
        <f t="shared" si="0"/>
        <v>0.36921225647881506</v>
      </c>
      <c r="J16" s="157"/>
      <c r="K16" s="157"/>
      <c r="L16" s="210">
        <f t="shared" si="1"/>
        <v>5053.3100000000004</v>
      </c>
      <c r="M16" s="210"/>
      <c r="N16" s="210"/>
      <c r="O16" s="485">
        <f>'住院各类医保（环比)'!Z20+'门诊各类医保（环比）'!U17</f>
        <v>0</v>
      </c>
      <c r="P16" s="157"/>
      <c r="Q16" s="486">
        <f>'住院各类医保（环比)'!AB20+'门诊各类医保（环比）'!W17</f>
        <v>470.31</v>
      </c>
      <c r="R16" s="7"/>
    </row>
    <row r="17" spans="2:18" ht="18.75" customHeight="1">
      <c r="B17" s="490" t="s">
        <v>324</v>
      </c>
      <c r="C17" s="169">
        <f>'住院各类医保（环比)'!C21+'门诊各类医保（环比）'!C18</f>
        <v>192786.82000000076</v>
      </c>
      <c r="D17" s="501"/>
      <c r="E17" s="501"/>
      <c r="F17" s="210">
        <f>'住院各类医保（环比)'!F21+'门诊各类医保（环比）'!L18</f>
        <v>123725.02000000048</v>
      </c>
      <c r="G17" s="210"/>
      <c r="H17" s="210"/>
      <c r="I17" s="32">
        <f>F17/C17</f>
        <v>0.64177115427289066</v>
      </c>
      <c r="J17" s="501"/>
      <c r="K17" s="501"/>
      <c r="L17" s="210">
        <f t="shared" si="1"/>
        <v>69061.800000000279</v>
      </c>
      <c r="M17" s="210"/>
      <c r="N17" s="210"/>
      <c r="O17" s="485">
        <f>'住院各类医保（环比)'!Z21+'门诊各类医保（环比）'!U18</f>
        <v>11.670000000000073</v>
      </c>
      <c r="P17" s="501"/>
      <c r="Q17" s="486">
        <f>'住院各类医保（环比)'!AB21+'门诊各类医保（环比）'!W18</f>
        <v>1365.0500000000065</v>
      </c>
      <c r="R17" s="37"/>
    </row>
  </sheetData>
  <mergeCells count="8">
    <mergeCell ref="B1:R2"/>
    <mergeCell ref="B3:B4"/>
    <mergeCell ref="C3:E3"/>
    <mergeCell ref="F3:H3"/>
    <mergeCell ref="I3:K3"/>
    <mergeCell ref="L3:N3"/>
    <mergeCell ref="O3:P3"/>
    <mergeCell ref="Q3:R3"/>
  </mergeCells>
  <phoneticPr fontId="3" type="noConversion"/>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sheetPr>
    <tabColor theme="7" tint="-0.249977111117893"/>
  </sheetPr>
  <dimension ref="B1:AC19"/>
  <sheetViews>
    <sheetView workbookViewId="0">
      <pane xSplit="2" ySplit="5" topLeftCell="C6" activePane="bottomRight" state="frozen"/>
      <selection activeCell="F14" sqref="F14"/>
      <selection pane="topRight" activeCell="F14" sqref="F14"/>
      <selection pane="bottomLeft" activeCell="F14" sqref="F14"/>
      <selection pane="bottomRight" activeCell="K11" sqref="K11"/>
    </sheetView>
  </sheetViews>
  <sheetFormatPr defaultRowHeight="13.5"/>
  <cols>
    <col min="1" max="1" width="2" customWidth="1"/>
    <col min="2" max="2" width="18.875" customWidth="1"/>
    <col min="3" max="3" width="15.625" customWidth="1"/>
    <col min="4" max="4" width="11.5" customWidth="1"/>
    <col min="5" max="5" width="10.875" customWidth="1"/>
    <col min="6" max="6" width="15.625" customWidth="1"/>
    <col min="9" max="9" width="15.625" customWidth="1"/>
    <col min="12" max="12" width="15.625" customWidth="1"/>
    <col min="16" max="16" width="9.625" bestFit="1" customWidth="1"/>
    <col min="19" max="19" width="11.125" customWidth="1"/>
    <col min="20" max="20" width="10.5" customWidth="1"/>
    <col min="22" max="22" width="11.125" customWidth="1"/>
    <col min="23" max="23" width="10.75" customWidth="1"/>
    <col min="24" max="24" width="11.75" customWidth="1"/>
    <col min="25" max="25" width="10.125" customWidth="1"/>
    <col min="26" max="26" width="15.625" customWidth="1"/>
    <col min="27" max="27" width="9" customWidth="1"/>
    <col min="28" max="28" width="15.625" customWidth="1"/>
    <col min="29" max="29" width="9" customWidth="1"/>
  </cols>
  <sheetData>
    <row r="1" spans="2:29">
      <c r="B1" s="611" t="s">
        <v>43</v>
      </c>
      <c r="C1" s="611"/>
      <c r="D1" s="611"/>
      <c r="E1" s="611"/>
      <c r="F1" s="611"/>
      <c r="G1" s="611"/>
      <c r="H1" s="611"/>
      <c r="I1" s="611"/>
      <c r="J1" s="611"/>
      <c r="K1" s="611"/>
      <c r="L1" s="611"/>
      <c r="M1" s="611"/>
      <c r="N1" s="611"/>
      <c r="O1" s="611"/>
      <c r="P1" s="611"/>
      <c r="Q1" s="611"/>
      <c r="R1" s="611"/>
      <c r="S1" s="611"/>
      <c r="T1" s="611"/>
      <c r="U1" s="611"/>
      <c r="V1" s="611"/>
      <c r="W1" s="611"/>
      <c r="X1" s="611"/>
      <c r="Y1" s="611"/>
    </row>
    <row r="2" spans="2:29" ht="27.6" customHeight="1">
      <c r="B2" s="611"/>
      <c r="C2" s="611"/>
      <c r="D2" s="611"/>
      <c r="E2" s="611"/>
      <c r="F2" s="611"/>
      <c r="G2" s="611"/>
      <c r="H2" s="611"/>
      <c r="I2" s="611"/>
      <c r="J2" s="611"/>
      <c r="K2" s="611"/>
      <c r="L2" s="611"/>
      <c r="M2" s="611"/>
      <c r="N2" s="611"/>
      <c r="O2" s="611"/>
      <c r="P2" s="611"/>
      <c r="Q2" s="611"/>
      <c r="R2" s="611"/>
      <c r="S2" s="611"/>
      <c r="T2" s="611"/>
      <c r="U2" s="611"/>
      <c r="V2" s="611"/>
      <c r="W2" s="611"/>
      <c r="X2" s="611"/>
      <c r="Y2" s="611"/>
    </row>
    <row r="4" spans="2:29" ht="36.950000000000003" customHeight="1">
      <c r="B4" s="629"/>
      <c r="C4" s="615" t="s">
        <v>45</v>
      </c>
      <c r="D4" s="616"/>
      <c r="E4" s="616"/>
      <c r="F4" s="617" t="s">
        <v>18</v>
      </c>
      <c r="G4" s="617"/>
      <c r="H4" s="617"/>
      <c r="I4" s="616" t="s">
        <v>3</v>
      </c>
      <c r="J4" s="616"/>
      <c r="K4" s="616"/>
      <c r="L4" s="617" t="s">
        <v>19</v>
      </c>
      <c r="M4" s="617"/>
      <c r="N4" s="617"/>
      <c r="O4" s="623" t="s">
        <v>181</v>
      </c>
      <c r="P4" s="631"/>
      <c r="Q4" s="624"/>
      <c r="R4" s="625" t="s">
        <v>17</v>
      </c>
      <c r="S4" s="632"/>
      <c r="T4" s="626"/>
      <c r="U4" s="633" t="s">
        <v>124</v>
      </c>
      <c r="V4" s="634"/>
      <c r="W4" s="635"/>
      <c r="X4" s="627" t="s">
        <v>173</v>
      </c>
      <c r="Y4" s="627" t="s">
        <v>174</v>
      </c>
      <c r="Z4" s="623" t="s">
        <v>175</v>
      </c>
      <c r="AA4" s="624"/>
      <c r="AB4" s="625" t="s">
        <v>176</v>
      </c>
      <c r="AC4" s="626"/>
    </row>
    <row r="5" spans="2:29" ht="18" customHeight="1" thickBot="1">
      <c r="B5" s="630"/>
      <c r="C5" s="172" t="s">
        <v>177</v>
      </c>
      <c r="D5" s="173" t="s">
        <v>1</v>
      </c>
      <c r="E5" s="173" t="s">
        <v>2</v>
      </c>
      <c r="F5" s="174" t="s">
        <v>177</v>
      </c>
      <c r="G5" s="175" t="s">
        <v>1</v>
      </c>
      <c r="H5" s="175" t="s">
        <v>2</v>
      </c>
      <c r="I5" s="173"/>
      <c r="J5" s="173" t="s">
        <v>1</v>
      </c>
      <c r="K5" s="173" t="s">
        <v>2</v>
      </c>
      <c r="L5" s="174" t="s">
        <v>177</v>
      </c>
      <c r="M5" s="175" t="s">
        <v>1</v>
      </c>
      <c r="N5" s="175" t="s">
        <v>2</v>
      </c>
      <c r="O5" s="176"/>
      <c r="P5" s="177" t="s">
        <v>1</v>
      </c>
      <c r="Q5" s="177" t="s">
        <v>2</v>
      </c>
      <c r="R5" s="178"/>
      <c r="S5" s="179" t="s">
        <v>1</v>
      </c>
      <c r="T5" s="179" t="s">
        <v>2</v>
      </c>
      <c r="U5" s="180"/>
      <c r="V5" s="177" t="s">
        <v>1</v>
      </c>
      <c r="W5" s="177" t="s">
        <v>2</v>
      </c>
      <c r="X5" s="628"/>
      <c r="Y5" s="628"/>
      <c r="Z5" s="173" t="s">
        <v>177</v>
      </c>
      <c r="AA5" s="173" t="s">
        <v>178</v>
      </c>
      <c r="AB5" s="174" t="s">
        <v>177</v>
      </c>
      <c r="AC5" s="174" t="s">
        <v>178</v>
      </c>
    </row>
    <row r="6" spans="2:29" ht="23.1" customHeight="1" thickTop="1">
      <c r="B6" s="181" t="s">
        <v>182</v>
      </c>
      <c r="C6" s="182">
        <f>SUM(C7:C17)</f>
        <v>10859942.859999999</v>
      </c>
      <c r="D6" s="183">
        <f>(C6-'住院各类医保（环比)'!C9)/'住院各类医保（环比)'!C9</f>
        <v>-7.3787055465318982E-2</v>
      </c>
      <c r="E6" s="183">
        <f>(C6-'住院各类医保（同比）'!C6)/'住院各类医保（同比）'!C6</f>
        <v>0.10334114904963747</v>
      </c>
      <c r="F6" s="185">
        <f>SUM(F7:F17)</f>
        <v>5433625.9400000013</v>
      </c>
      <c r="G6" s="184">
        <f>(F6-'住院各类医保（环比)'!F9)/'住院各类医保（环比)'!F9</f>
        <v>-6.2380865079424648E-2</v>
      </c>
      <c r="H6" s="184">
        <f>(F6-'住院各类医保（同比）'!F6)/'住院各类医保（同比）'!F6</f>
        <v>6.6728347191993319E-3</v>
      </c>
      <c r="I6" s="183">
        <f>F6/C6</f>
        <v>0.50033651282028957</v>
      </c>
      <c r="J6" s="183">
        <f>I6-'住院各类医保（环比)'!I9</f>
        <v>6.0866222858454999E-3</v>
      </c>
      <c r="K6" s="183">
        <f>I6-'住院各类医保（同比）'!I6</f>
        <v>-4.8046083716760224E-2</v>
      </c>
      <c r="L6" s="185">
        <f>SUM(L7:L17)</f>
        <v>5426316.9199999999</v>
      </c>
      <c r="M6" s="184">
        <f>(L6-'住院各类医保（环比)'!L9)/'住院各类医保（环比)'!L9</f>
        <v>-8.4933881227948232E-2</v>
      </c>
      <c r="N6" s="184">
        <f>(L6-'住院各类医保（同比）'!L6)/'住院各类医保（同比）'!L6</f>
        <v>0.22072196920603843</v>
      </c>
      <c r="O6" s="186">
        <f>SUM(O7:O17)</f>
        <v>375</v>
      </c>
      <c r="P6" s="183">
        <f>(O6-'住院各类医保（环比)'!O9)/'住院各类医保（环比)'!O9</f>
        <v>-0.31066176470588236</v>
      </c>
      <c r="Q6" s="183">
        <f>(O6-'住院各类医保（同比）'!O6)/'住院各类医保（同比）'!O6</f>
        <v>0.20578778135048231</v>
      </c>
      <c r="R6" s="187">
        <f>SUM(R7:R17)</f>
        <v>405</v>
      </c>
      <c r="S6" s="184">
        <f>(R6-'住院各类医保（环比)'!R9)/'住院各类医保（环比)'!R9</f>
        <v>-0.27419354838709675</v>
      </c>
      <c r="T6" s="184">
        <f>(R6-'住院各类医保（同比）'!R6)/'住院各类医保（同比）'!R6</f>
        <v>0.25386996904024767</v>
      </c>
      <c r="U6" s="188">
        <v>20.25</v>
      </c>
      <c r="V6" s="183">
        <f>(U6-'住院各类医保（环比)'!U9)/'住院各类医保（环比)'!U9</f>
        <v>-0.28646934460887946</v>
      </c>
      <c r="W6" s="183">
        <f>(U6-'住院各类医保（同比）'!U6)/'住院各类医保（同比）'!U6</f>
        <v>-0.31564717810070969</v>
      </c>
      <c r="X6" s="189">
        <v>20454.330000000002</v>
      </c>
      <c r="Y6" s="190">
        <v>1010.12</v>
      </c>
      <c r="Z6" s="188">
        <v>376074.8</v>
      </c>
      <c r="AA6" s="183">
        <f>Z6/L6</f>
        <v>6.930571979935149E-2</v>
      </c>
      <c r="AB6" s="191">
        <v>463217.08</v>
      </c>
      <c r="AC6" s="184">
        <f>AB6/L6</f>
        <v>8.5364914513691922E-2</v>
      </c>
    </row>
    <row r="7" spans="2:29" ht="23.1" customHeight="1">
      <c r="B7" s="499" t="s">
        <v>330</v>
      </c>
      <c r="C7" s="194">
        <v>1788044.05</v>
      </c>
      <c r="D7" s="32">
        <f>(C7-'住院各类医保（环比)'!C10)/'住院各类医保（环比)'!C10</f>
        <v>-7.2123072348793033E-2</v>
      </c>
      <c r="E7" s="32">
        <f>(C7-'住院各类医保（同比）'!C7)/'住院各类医保（同比）'!C7</f>
        <v>0.61033839337884799</v>
      </c>
      <c r="F7" s="195">
        <v>902478.78</v>
      </c>
      <c r="G7" s="156">
        <f>(F7-'住院各类医保（环比)'!F10)/'住院各类医保（环比)'!F10</f>
        <v>-2.6051243492547255E-2</v>
      </c>
      <c r="H7" s="156">
        <f>(F7-'住院各类医保（同比）'!F7)/'住院各类医保（同比）'!F7</f>
        <v>0.50011526641451864</v>
      </c>
      <c r="I7" s="32">
        <f t="shared" ref="I7:I17" si="0">F7/C7</f>
        <v>0.50472961222627599</v>
      </c>
      <c r="J7" s="32">
        <f>I7-'住院各类医保（环比)'!I10</f>
        <v>2.3875810875877812E-2</v>
      </c>
      <c r="K7" s="32">
        <f>I7-'住院各类医保（同比）'!I7</f>
        <v>-3.7085734260970282E-2</v>
      </c>
      <c r="L7" s="195">
        <f>C7-F7</f>
        <v>885565.27</v>
      </c>
      <c r="M7" s="156">
        <f>(L7-'住院各类医保（环比)'!L10)/'住院各类医保（环比)'!L10</f>
        <v>-0.11479662769469952</v>
      </c>
      <c r="N7" s="156">
        <f>(L7-'住院各类医保（同比）'!L7)/'住院各类医保（同比）'!L7</f>
        <v>0.74068012627895163</v>
      </c>
      <c r="O7" s="33">
        <v>78</v>
      </c>
      <c r="P7" s="35">
        <f>(O7-'住院各类医保（环比)'!O10)/'住院各类医保（环比)'!O10</f>
        <v>-0.33333333333333331</v>
      </c>
      <c r="Q7" s="35">
        <f>(O7-'住院各类医保（同比）'!O7)/'住院各类医保（同比）'!O7</f>
        <v>0.11428571428571428</v>
      </c>
      <c r="R7" s="196">
        <v>80</v>
      </c>
      <c r="S7" s="156">
        <f>(R7-'住院各类医保（环比)'!R10)/'住院各类医保（环比)'!R10</f>
        <v>-0.31623931623931623</v>
      </c>
      <c r="T7" s="156">
        <f>(R7-'住院各类医保（同比）'!R7)/'住院各类医保（同比）'!R7</f>
        <v>0.29032258064516131</v>
      </c>
      <c r="U7" s="157">
        <v>16.45</v>
      </c>
      <c r="V7" s="32">
        <f>(U7-'住院各类医保（环比)'!U10)/'住院各类医保（环比)'!U10</f>
        <v>-7.0621468926553674E-2</v>
      </c>
      <c r="W7" s="32">
        <f>(U7-'住院各类医保（同比）'!U7)/'住院各类医保（同比）'!U7</f>
        <v>-0.19638495359062041</v>
      </c>
      <c r="X7" s="197">
        <v>16797.900000000001</v>
      </c>
      <c r="Y7" s="198">
        <v>1021.15</v>
      </c>
      <c r="Z7" s="533" t="s">
        <v>343</v>
      </c>
      <c r="AA7" s="533" t="s">
        <v>343</v>
      </c>
      <c r="AB7" s="534" t="s">
        <v>343</v>
      </c>
      <c r="AC7" s="534" t="s">
        <v>343</v>
      </c>
    </row>
    <row r="8" spans="2:29" ht="23.1" customHeight="1">
      <c r="B8" s="200" t="s">
        <v>113</v>
      </c>
      <c r="C8" s="194">
        <v>2327409.34</v>
      </c>
      <c r="D8" s="32">
        <f>(C8-'住院各类医保（环比)'!C11)/'住院各类医保（环比)'!C11</f>
        <v>-8.4004603399553401E-2</v>
      </c>
      <c r="E8" s="32">
        <f>(C8-'住院各类医保（同比）'!C8)/'住院各类医保（同比）'!C8</f>
        <v>0.10318797530501288</v>
      </c>
      <c r="F8" s="195">
        <v>1102793.9900000002</v>
      </c>
      <c r="G8" s="156">
        <f>(F8-'住院各类医保（环比)'!F11)/'住院各类医保（环比)'!F11</f>
        <v>-7.6596711815650656E-2</v>
      </c>
      <c r="H8" s="156">
        <f>(F8-'住院各类医保（同比）'!F8)/'住院各类医保（同比）'!F8</f>
        <v>2.172536463624896E-2</v>
      </c>
      <c r="I8" s="32">
        <f t="shared" si="0"/>
        <v>0.47382897844691141</v>
      </c>
      <c r="J8" s="32">
        <f>I8-'住院各类医保（环比)'!I11</f>
        <v>3.8012358701340898E-3</v>
      </c>
      <c r="K8" s="32">
        <f>I8-'住院各类医保（同比）'!I8</f>
        <v>-3.7778591910107684E-2</v>
      </c>
      <c r="L8" s="195">
        <f t="shared" ref="L8:L17" si="1">C8-F8</f>
        <v>1224615.3499999996</v>
      </c>
      <c r="M8" s="156">
        <f>(L8-'住院各类医保（环比)'!L11)/'住院各类医保（环比)'!L11</f>
        <v>-9.057459741275839E-2</v>
      </c>
      <c r="N8" s="156">
        <f>(L8-'住院各类医保（同比）'!L8)/'住院各类医保（同比）'!L8</f>
        <v>0.18852281218946718</v>
      </c>
      <c r="O8" s="33">
        <v>140</v>
      </c>
      <c r="P8" s="35">
        <f>(O8-'住院各类医保（环比)'!O11)/'住院各类医保（环比)'!O11</f>
        <v>-0.22222222222222221</v>
      </c>
      <c r="Q8" s="35">
        <f>(O8-'住院各类医保（同比）'!O8)/'住院各类医保（同比）'!O8</f>
        <v>0.16666666666666666</v>
      </c>
      <c r="R8" s="201">
        <v>152</v>
      </c>
      <c r="S8" s="156">
        <f>(R8-'住院各类医保（环比)'!R11)/'住院各类医保（环比)'!R11</f>
        <v>-0.23232323232323232</v>
      </c>
      <c r="T8" s="156">
        <f>(R8-'住院各类医保（同比）'!R8)/'住院各类医保（同比）'!R8</f>
        <v>0.13432835820895522</v>
      </c>
      <c r="U8" s="157">
        <v>14.8</v>
      </c>
      <c r="V8" s="32">
        <f>(U8-'住院各类医保（环比)'!U11)/'住院各类医保（环比)'!U11</f>
        <v>-0.15428571428571425</v>
      </c>
      <c r="W8" s="32">
        <f>(U8-'住院各类医保（同比）'!U8)/'住院各类医保（同比）'!U8</f>
        <v>-8.2455052696838088E-2</v>
      </c>
      <c r="X8" s="197">
        <v>14205.59</v>
      </c>
      <c r="Y8" s="198">
        <v>960.09</v>
      </c>
      <c r="Z8" s="157">
        <v>95812.4</v>
      </c>
      <c r="AA8" s="32">
        <f t="shared" ref="AA8:AA17" si="2">Z8/L8</f>
        <v>7.8238771055744172E-2</v>
      </c>
      <c r="AB8" s="202">
        <v>93446.45</v>
      </c>
      <c r="AC8" s="156">
        <f t="shared" ref="AC8:AC17" si="3">AB8/L8</f>
        <v>7.630677665440011E-2</v>
      </c>
    </row>
    <row r="9" spans="2:29" ht="23.1" customHeight="1">
      <c r="B9" s="200" t="s">
        <v>114</v>
      </c>
      <c r="C9" s="194">
        <v>4520226.68</v>
      </c>
      <c r="D9" s="32">
        <f>(C9-'住院各类医保（环比)'!C12)/'住院各类医保（环比)'!C12</f>
        <v>-3.0912657540777162E-2</v>
      </c>
      <c r="E9" s="32">
        <f>(C9-'住院各类医保（同比）'!C9)/'住院各类医保（同比）'!C9</f>
        <v>2.0443794170400778E-2</v>
      </c>
      <c r="F9" s="195">
        <v>2306463.2999999998</v>
      </c>
      <c r="G9" s="156">
        <f>(F9-'住院各类医保（环比)'!F12)/'住院各类医保（环比)'!F12</f>
        <v>-3.2842345166477299E-2</v>
      </c>
      <c r="H9" s="156">
        <f>(F9-'住院各类医保（同比）'!F9)/'住院各类医保（同比）'!F9</f>
        <v>-9.1192779105383856E-2</v>
      </c>
      <c r="I9" s="32">
        <f t="shared" si="0"/>
        <v>0.51025390169149654</v>
      </c>
      <c r="J9" s="32">
        <f>I9-'住院各类医保（环比)'!I12</f>
        <v>-1.018066325731426E-3</v>
      </c>
      <c r="K9" s="32">
        <f>I9-'住院各类医保（同比）'!I9</f>
        <v>-6.2678856170799713E-2</v>
      </c>
      <c r="L9" s="195">
        <f t="shared" si="1"/>
        <v>2213763.38</v>
      </c>
      <c r="M9" s="156">
        <f>(L9-'住院各类医保（环比)'!L12)/'住院各类医保（环比)'!L12</f>
        <v>-2.8893957721068484E-2</v>
      </c>
      <c r="N9" s="156">
        <f>(L9-'住院各类医保（同比）'!L9)/'住院各类医保（同比）'!L9</f>
        <v>0.17021002181416894</v>
      </c>
      <c r="O9" s="33">
        <v>53</v>
      </c>
      <c r="P9" s="35">
        <f>(O9-'住院各类医保（环比)'!O12)/'住院各类医保（环比)'!O12</f>
        <v>-0.49523809523809526</v>
      </c>
      <c r="Q9" s="35">
        <f>(O9-'住院各类医保（同比）'!O9)/'住院各类医保（同比）'!O9</f>
        <v>0.47222222222222221</v>
      </c>
      <c r="R9" s="196">
        <v>53</v>
      </c>
      <c r="S9" s="156">
        <f>(R9-'住院各类医保（环比)'!R12)/'住院各类医保（环比)'!R12</f>
        <v>-0.49523809523809526</v>
      </c>
      <c r="T9" s="156">
        <f>(R9-'住院各类医保（同比）'!R9)/'住院各类医保（同比）'!R9</f>
        <v>0.26190476190476192</v>
      </c>
      <c r="U9" s="157">
        <v>48.38</v>
      </c>
      <c r="V9" s="32">
        <f>(U9-'住院各类医保（环比)'!U12)/'住院各类医保（环比)'!U12</f>
        <v>-0.25945201285779879</v>
      </c>
      <c r="W9" s="32">
        <f>(U9-'住院各类医保（同比）'!U9)/'住院各类医保（同比）'!U9</f>
        <v>-0.48179091688089115</v>
      </c>
      <c r="X9" s="197">
        <v>52161.26</v>
      </c>
      <c r="Y9" s="198">
        <v>1078.22</v>
      </c>
      <c r="Z9" s="157">
        <v>148961.04999999999</v>
      </c>
      <c r="AA9" s="32">
        <f t="shared" si="2"/>
        <v>6.7288605162490314E-2</v>
      </c>
      <c r="AB9" s="202">
        <v>184548.58</v>
      </c>
      <c r="AC9" s="156">
        <f t="shared" si="3"/>
        <v>8.3364185019629333E-2</v>
      </c>
    </row>
    <row r="10" spans="2:29" ht="23.1" customHeight="1">
      <c r="B10" s="200" t="s">
        <v>183</v>
      </c>
      <c r="C10" s="194">
        <v>200762.99</v>
      </c>
      <c r="D10" s="32">
        <f>(C10-'住院各类医保（环比)'!C13)/'住院各类医保（环比)'!C13</f>
        <v>-0.3444317101718154</v>
      </c>
      <c r="E10" s="32">
        <f>(C10-'住院各类医保（同比）'!C10)/'住院各类医保（同比）'!C10</f>
        <v>-0.30909582652740691</v>
      </c>
      <c r="F10" s="195">
        <v>107700.07</v>
      </c>
      <c r="G10" s="156">
        <f>(F10-'住院各类医保（环比)'!F13)/'住院各类医保（环比)'!F13</f>
        <v>-0.33886214873468001</v>
      </c>
      <c r="H10" s="156">
        <f>(F10-'住院各类医保（同比）'!F10)/'住院各类医保（同比）'!F10</f>
        <v>-0.30783905501133513</v>
      </c>
      <c r="I10" s="32">
        <f t="shared" si="0"/>
        <v>0.53645380555449995</v>
      </c>
      <c r="J10" s="32">
        <f>I10-'住院各类医保（环比)'!I13</f>
        <v>4.5191973542320074E-3</v>
      </c>
      <c r="K10" s="32">
        <f>I10-'住院各类医保（同比）'!I10</f>
        <v>9.7405071376899244E-4</v>
      </c>
      <c r="L10" s="195">
        <f t="shared" si="1"/>
        <v>93062.919999999984</v>
      </c>
      <c r="M10" s="156">
        <f>(L10-'住院各类医保（环比)'!L13)/'住院各类医保（环比)'!L13</f>
        <v>-0.35076125842044459</v>
      </c>
      <c r="N10" s="156">
        <f>(L10-'住院各类医保（同比）'!L10)/'住院各类医保（同比）'!L10</f>
        <v>-0.31054458082892544</v>
      </c>
      <c r="O10" s="33">
        <v>4</v>
      </c>
      <c r="P10" s="35">
        <f>(O10-'住院各类医保（环比)'!O13)/'住院各类医保（环比)'!O13</f>
        <v>-0.42857142857142855</v>
      </c>
      <c r="Q10" s="35">
        <f>(O10-'住院各类医保（同比）'!O10)/'住院各类医保（同比）'!O10</f>
        <v>1</v>
      </c>
      <c r="R10" s="201">
        <v>4</v>
      </c>
      <c r="S10" s="156">
        <f>(R10-'住院各类医保（环比)'!R13)/'住院各类医保（环比)'!R13</f>
        <v>-0.5</v>
      </c>
      <c r="T10" s="156">
        <f>(R10-'住院各类医保（同比）'!R10)/'住院各类医保（同比）'!R10</f>
        <v>3</v>
      </c>
      <c r="U10" s="157">
        <v>38</v>
      </c>
      <c r="V10" s="32">
        <f>(U10-'住院各类医保（环比)'!U13)/'住院各类医保（环比)'!U13</f>
        <v>1.0266666666666666</v>
      </c>
      <c r="W10" s="32">
        <f>(U10-'住院各类医保（同比）'!U10)/'住院各类医保（同比）'!U10</f>
        <v>0.80952380952380953</v>
      </c>
      <c r="X10" s="197">
        <v>34662.19</v>
      </c>
      <c r="Y10" s="198">
        <v>912.16</v>
      </c>
      <c r="Z10" s="157">
        <v>0</v>
      </c>
      <c r="AA10" s="32">
        <f t="shared" si="2"/>
        <v>0</v>
      </c>
      <c r="AB10" s="202">
        <v>8854.42</v>
      </c>
      <c r="AC10" s="156">
        <f t="shared" si="3"/>
        <v>9.5144446359516785E-2</v>
      </c>
    </row>
    <row r="11" spans="2:29" ht="23.1" customHeight="1">
      <c r="B11" s="200" t="s">
        <v>97</v>
      </c>
      <c r="C11" s="194">
        <v>0</v>
      </c>
      <c r="D11" s="32"/>
      <c r="E11" s="32"/>
      <c r="F11" s="195">
        <v>0</v>
      </c>
      <c r="G11" s="156"/>
      <c r="H11" s="156"/>
      <c r="I11" s="32"/>
      <c r="J11" s="32">
        <f>I11-'住院各类医保（环比)'!I14</f>
        <v>0</v>
      </c>
      <c r="K11" s="32"/>
      <c r="L11" s="195">
        <f t="shared" si="1"/>
        <v>0</v>
      </c>
      <c r="M11" s="156"/>
      <c r="N11" s="156"/>
      <c r="O11" s="33">
        <v>0</v>
      </c>
      <c r="P11" s="35"/>
      <c r="Q11" s="35"/>
      <c r="R11" s="34">
        <v>0</v>
      </c>
      <c r="S11" s="156"/>
      <c r="T11" s="156"/>
      <c r="U11" s="157">
        <v>0</v>
      </c>
      <c r="V11" s="32"/>
      <c r="W11" s="32"/>
      <c r="X11" s="210">
        <v>0</v>
      </c>
      <c r="Y11" s="23">
        <v>0</v>
      </c>
      <c r="Z11" s="157">
        <v>0</v>
      </c>
      <c r="AA11" s="32"/>
      <c r="AB11" s="220">
        <v>0</v>
      </c>
      <c r="AC11" s="156"/>
    </row>
    <row r="12" spans="2:29" ht="23.1" customHeight="1">
      <c r="B12" s="200" t="s">
        <v>116</v>
      </c>
      <c r="C12" s="194">
        <v>192369.14</v>
      </c>
      <c r="D12" s="32">
        <f>(C12-'住院各类医保（环比)'!C15)/'住院各类医保（环比)'!C15</f>
        <v>-0.38309349864803965</v>
      </c>
      <c r="E12" s="32">
        <f>(C12-'住院各类医保（同比）'!C12)/'住院各类医保（同比）'!C12</f>
        <v>-0.62770512519397659</v>
      </c>
      <c r="F12" s="195">
        <v>110829.07</v>
      </c>
      <c r="G12" s="156">
        <f>(F12-'住院各类医保（环比)'!F15)/'住院各类医保（环比)'!F15</f>
        <v>-0.36055450769005559</v>
      </c>
      <c r="H12" s="156">
        <f>(F12-'住院各类医保（同比）'!F12)/'住院各类医保（同比）'!F12</f>
        <v>-0.60543949809119124</v>
      </c>
      <c r="I12" s="32">
        <f t="shared" si="0"/>
        <v>0.57612707526789375</v>
      </c>
      <c r="J12" s="32">
        <f>I12-'住院各类医保（环比)'!I15</f>
        <v>2.0307161589652289E-2</v>
      </c>
      <c r="K12" s="32">
        <f>I12-'住院各类医保（同比）'!I12</f>
        <v>3.2511694808970204E-2</v>
      </c>
      <c r="L12" s="195">
        <f t="shared" si="1"/>
        <v>81540.070000000007</v>
      </c>
      <c r="M12" s="156">
        <f>(L12-'住院各类医保（环比)'!L15)/'住院各类医保（环比)'!L15</f>
        <v>-0.41129741952257093</v>
      </c>
      <c r="N12" s="156">
        <f>(L12-'住院各类医保（同比）'!L12)/'住院各类医保（同比）'!L12</f>
        <v>-0.65422647764623165</v>
      </c>
      <c r="O12" s="33">
        <v>3</v>
      </c>
      <c r="P12" s="35">
        <f>(O12-'住院各类医保（环比)'!O15)/'住院各类医保（环比)'!O15</f>
        <v>-0.7</v>
      </c>
      <c r="Q12" s="35">
        <f>(O12-'住院各类医保（同比）'!O12)/'住院各类医保（同比）'!O12</f>
        <v>-0.5714285714285714</v>
      </c>
      <c r="R12" s="204">
        <v>3</v>
      </c>
      <c r="S12" s="156">
        <f>(R12-'住院各类医保（环比)'!R15)/'住院各类医保（环比)'!R15</f>
        <v>-0.75</v>
      </c>
      <c r="T12" s="156">
        <f>(R12-'住院各类医保（同比）'!R12)/'住院各类医保（同比）'!R12</f>
        <v>-0.4</v>
      </c>
      <c r="U12" s="157">
        <v>24.67</v>
      </c>
      <c r="V12" s="35">
        <f>(U12-'住院各类医保（环比)'!U15)/'住院各类医保（环比)'!U15</f>
        <v>-0.50412060301507533</v>
      </c>
      <c r="W12" s="35">
        <f>(U12-'住院各类医保（同比）'!U12)/'住院各类医保（同比）'!U12</f>
        <v>-0.79338358458961478</v>
      </c>
      <c r="X12" s="205">
        <v>24732.82</v>
      </c>
      <c r="Y12" s="206">
        <v>1002.68</v>
      </c>
      <c r="Z12" s="157">
        <v>5677.2</v>
      </c>
      <c r="AA12" s="35">
        <f t="shared" si="2"/>
        <v>6.962466429082044E-2</v>
      </c>
      <c r="AB12" s="207">
        <v>6107.37</v>
      </c>
      <c r="AC12" s="156">
        <f t="shared" si="3"/>
        <v>7.4900230034141493E-2</v>
      </c>
    </row>
    <row r="13" spans="2:29" ht="23.1" customHeight="1">
      <c r="B13" s="500" t="s">
        <v>331</v>
      </c>
      <c r="C13" s="194">
        <v>353592.18</v>
      </c>
      <c r="D13" s="32">
        <f>(C13-'住院各类医保（环比)'!C16)/'住院各类医保（环比)'!C16</f>
        <v>-0.32228074516190036</v>
      </c>
      <c r="E13" s="32">
        <f>(C13-'住院各类医保（同比）'!C13)/'住院各类医保（同比）'!C13</f>
        <v>0.54743114840354834</v>
      </c>
      <c r="F13" s="195">
        <v>167381.71</v>
      </c>
      <c r="G13" s="156">
        <f>(F13-'住院各类医保（环比)'!F16)/'住院各类医保（环比)'!F16</f>
        <v>-0.31843642002716127</v>
      </c>
      <c r="H13" s="156">
        <f>(F13-'住院各类医保（同比）'!F13)/'住院各类医保（同比）'!F13</f>
        <v>0.27822802353051868</v>
      </c>
      <c r="I13" s="32">
        <f t="shared" si="0"/>
        <v>0.47337503335056785</v>
      </c>
      <c r="J13" s="32">
        <f>I13-'住院各类医保（环比)'!I16</f>
        <v>2.6700480957918549E-3</v>
      </c>
      <c r="K13" s="32">
        <f>I13-'住院各类医保（同比）'!I13</f>
        <v>-9.9695856974618247E-2</v>
      </c>
      <c r="L13" s="195">
        <f t="shared" si="1"/>
        <v>186210.47</v>
      </c>
      <c r="M13" s="156">
        <f>(L13-'住院各类医保（环比)'!L16)/'住院各类医保（环比)'!L16</f>
        <v>-0.32569952477525649</v>
      </c>
      <c r="N13" s="156">
        <f>(L13-'住院各类医保（同比）'!L13)/'住院各类医保（同比）'!L13</f>
        <v>0.90878499135610913</v>
      </c>
      <c r="O13" s="33">
        <v>29</v>
      </c>
      <c r="P13" s="35">
        <f>(O13-'住院各类医保（环比)'!O16)/'住院各类医保（环比)'!O16</f>
        <v>-0.27500000000000002</v>
      </c>
      <c r="Q13" s="35">
        <f>(O13-'住院各类医保（同比）'!O13)/'住院各类医保（同比）'!O13</f>
        <v>0.45</v>
      </c>
      <c r="R13" s="208">
        <v>40</v>
      </c>
      <c r="S13" s="156">
        <f>(R13-'住院各类医保（环比)'!R16)/'住院各类医保（环比)'!R16</f>
        <v>0.1111111111111111</v>
      </c>
      <c r="T13" s="156">
        <f>(R13-'住院各类医保（同比）'!R13)/'住院各类医保（同比）'!R13</f>
        <v>0.90476190476190477</v>
      </c>
      <c r="U13" s="157">
        <v>11.05</v>
      </c>
      <c r="V13" s="35">
        <f>(U13-'住院各类医保（环比)'!U16)/'住院各类医保（环比)'!U16</f>
        <v>0.11167002012072447</v>
      </c>
      <c r="W13" s="35">
        <f>(U13-'住院各类医保（同比）'!U13)/'住院各类医保（同比）'!U13</f>
        <v>0.1843515541264738</v>
      </c>
      <c r="X13" s="205">
        <v>12066.11</v>
      </c>
      <c r="Y13" s="206">
        <v>1091.96</v>
      </c>
      <c r="Z13" s="533" t="s">
        <v>343</v>
      </c>
      <c r="AA13" s="533" t="s">
        <v>343</v>
      </c>
      <c r="AB13" s="534" t="s">
        <v>343</v>
      </c>
      <c r="AC13" s="534" t="s">
        <v>343</v>
      </c>
    </row>
    <row r="14" spans="2:29" ht="23.1" customHeight="1">
      <c r="B14" s="200" t="s">
        <v>118</v>
      </c>
      <c r="C14" s="194">
        <v>62614.5</v>
      </c>
      <c r="D14" s="32">
        <f>(C14-'住院各类医保（环比)'!C17)/'住院各类医保（环比)'!C17</f>
        <v>3.6763556711813393E-3</v>
      </c>
      <c r="E14" s="32">
        <f>(C14-'住院各类医保（同比）'!C14)/'住院各类医保（同比）'!C14</f>
        <v>-9.7464780449329699E-2</v>
      </c>
      <c r="F14" s="195">
        <v>23758.799999999999</v>
      </c>
      <c r="G14" s="156">
        <f>(F14-'住院各类医保（环比)'!F17)/'住院各类医保（环比)'!F17</f>
        <v>7.6931514846858118E-2</v>
      </c>
      <c r="H14" s="156">
        <f>(F14-'住院各类医保（同比）'!F14)/'住院各类医保（同比）'!F14</f>
        <v>-0.34040344029183633</v>
      </c>
      <c r="I14" s="32">
        <f t="shared" si="0"/>
        <v>0.37944565555901588</v>
      </c>
      <c r="J14" s="32">
        <f>I14-'住院各类医保（环比)'!I17</f>
        <v>2.5810695957251717E-2</v>
      </c>
      <c r="K14" s="32">
        <f>I14-'住院各类医保（同比）'!I14</f>
        <v>-0.13975515440128183</v>
      </c>
      <c r="L14" s="195">
        <f t="shared" si="1"/>
        <v>38855.699999999997</v>
      </c>
      <c r="M14" s="156">
        <f>(L14-'住院各类医保（环比)'!L17)/'住院各类医保（环比)'!L17</f>
        <v>-3.6402521799899827E-2</v>
      </c>
      <c r="N14" s="156">
        <f>(L14-'住院各类医保（同比）'!L14)/'住院各类医保（同比）'!L14</f>
        <v>0.16487748545690664</v>
      </c>
      <c r="O14" s="33">
        <v>3</v>
      </c>
      <c r="P14" s="35">
        <f>(O14-'住院各类医保（环比)'!O17)/'住院各类医保（环比)'!O17</f>
        <v>0.5</v>
      </c>
      <c r="Q14" s="35">
        <f>(O14-'住院各类医保（同比）'!O14)/'住院各类医保（同比）'!O14</f>
        <v>2</v>
      </c>
      <c r="R14" s="204">
        <v>3</v>
      </c>
      <c r="S14" s="156">
        <f>(R14-'住院各类医保（环比)'!R17)/'住院各类医保（环比)'!R17</f>
        <v>2</v>
      </c>
      <c r="T14" s="156">
        <f>(R14-'住院各类医保（同比）'!R14)/'住院各类医保（同比）'!R14</f>
        <v>2</v>
      </c>
      <c r="U14" s="157">
        <v>77.33</v>
      </c>
      <c r="V14" s="35">
        <f>(U14-'住院各类医保（环比)'!U17)/'住院各类医保（环比)'!U17</f>
        <v>-7.9404761904761922E-2</v>
      </c>
      <c r="W14" s="35">
        <f>(U14-'住院各类医保（同比）'!U14)/'住院各类医保（同比）'!U14</f>
        <v>0.93324999999999991</v>
      </c>
      <c r="X14" s="205">
        <v>46524.13</v>
      </c>
      <c r="Y14" s="206">
        <v>601.61</v>
      </c>
      <c r="Z14" s="157">
        <v>0</v>
      </c>
      <c r="AA14" s="35">
        <f t="shared" si="2"/>
        <v>0</v>
      </c>
      <c r="AB14" s="207">
        <v>438.7</v>
      </c>
      <c r="AC14" s="156">
        <f t="shared" si="3"/>
        <v>1.1290492771974255E-2</v>
      </c>
    </row>
    <row r="15" spans="2:29" ht="23.1" customHeight="1">
      <c r="B15" s="509" t="s">
        <v>337</v>
      </c>
      <c r="C15" s="194">
        <v>46287.839999999997</v>
      </c>
      <c r="D15" s="32">
        <f>(C15-'住院各类医保（环比)'!C18)/'住院各类医保（环比)'!C18</f>
        <v>-0.12435231396300439</v>
      </c>
      <c r="E15" s="32">
        <f>(C15-'住院各类医保（同比）'!C15)/'住院各类医保（同比）'!C15</f>
        <v>0.72833321758299852</v>
      </c>
      <c r="F15" s="195">
        <v>23726.99</v>
      </c>
      <c r="G15" s="156">
        <f>(F15-'住院各类医保（环比)'!F18)/'住院各类医保（环比)'!F18</f>
        <v>8.5013076226236384E-2</v>
      </c>
      <c r="H15" s="156">
        <f>(F15-'住院各类医保（同比）'!F15)/'住院各类医保（同比）'!F15</f>
        <v>0.51733679685571521</v>
      </c>
      <c r="I15" s="32">
        <f t="shared" si="0"/>
        <v>0.51259661284691627</v>
      </c>
      <c r="J15" s="32">
        <f>I15-'住院各类医保（环比)'!I18</f>
        <v>9.8911240988583726E-2</v>
      </c>
      <c r="K15" s="32">
        <f>I15-'住院各类医保（同比）'!I15</f>
        <v>-7.1280186977441984E-2</v>
      </c>
      <c r="L15" s="195">
        <f t="shared" si="1"/>
        <v>22560.849999999995</v>
      </c>
      <c r="M15" s="156">
        <f>(L15-'住院各类医保（环比)'!L18)/'住院各类医保（环比)'!L18</f>
        <v>-0.27207402366896383</v>
      </c>
      <c r="N15" s="156">
        <f>(L15-'住院各类医保（同比）'!L15)/'住院各类医保（同比）'!L15</f>
        <v>1.0243895654545909</v>
      </c>
      <c r="O15" s="33">
        <v>0</v>
      </c>
      <c r="P15" s="35">
        <f>(O15-'住院各类医保（环比)'!O18)/'住院各类医保（环比)'!O18</f>
        <v>-1</v>
      </c>
      <c r="Q15" s="35"/>
      <c r="R15" s="204">
        <v>0</v>
      </c>
      <c r="S15" s="156">
        <f>(R15-'住院各类医保（环比)'!R18)/'住院各类医保（环比)'!R18</f>
        <v>-1</v>
      </c>
      <c r="T15" s="156">
        <f>(R15-'住院各类医保（同比）'!R15)/'住院各类医保（同比）'!R15</f>
        <v>-1</v>
      </c>
      <c r="U15" s="157">
        <v>0</v>
      </c>
      <c r="V15" s="35">
        <f>(U15-'住院各类医保（环比)'!U18)/'住院各类医保（环比)'!U18</f>
        <v>-1</v>
      </c>
      <c r="W15" s="35">
        <f>(U15-'住院各类医保（同比）'!U15)/'住院各类医保（同比）'!U15</f>
        <v>-1</v>
      </c>
      <c r="X15" s="205">
        <v>0</v>
      </c>
      <c r="Y15" s="206">
        <v>0</v>
      </c>
      <c r="Z15" s="157">
        <v>0</v>
      </c>
      <c r="AA15" s="35">
        <f t="shared" si="2"/>
        <v>0</v>
      </c>
      <c r="AB15" s="207">
        <v>2858.89</v>
      </c>
      <c r="AC15" s="156">
        <f t="shared" si="3"/>
        <v>0.12671907308456909</v>
      </c>
    </row>
    <row r="16" spans="2:29" ht="23.1" customHeight="1">
      <c r="B16" s="200" t="s">
        <v>120</v>
      </c>
      <c r="C16" s="194">
        <v>1357864.7</v>
      </c>
      <c r="D16" s="32">
        <f>(C16-'住院各类医保（环比)'!C19)/'住院各类医保（环比)'!C19</f>
        <v>2.0598089936984667E-2</v>
      </c>
      <c r="E16" s="32">
        <f>(C16-'住院各类医保（同比）'!C16)/'住院各类医保（同比）'!C16</f>
        <v>0.29370860363072515</v>
      </c>
      <c r="F16" s="195">
        <v>683807.98</v>
      </c>
      <c r="G16" s="156">
        <f>(F16-'住院各类医保（环比)'!F19)/'住院各类医保（环比)'!F19</f>
        <v>3.483541012297537E-2</v>
      </c>
      <c r="H16" s="156">
        <f>(F16-'住院各类医保（同比）'!F16)/'住院各类医保（同比）'!F16</f>
        <v>0.23501231701807418</v>
      </c>
      <c r="I16" s="32">
        <f t="shared" si="0"/>
        <v>0.50359065965850647</v>
      </c>
      <c r="J16" s="32">
        <f>I16-'住院各类医保（环比)'!I19</f>
        <v>6.9284268726177434E-3</v>
      </c>
      <c r="K16" s="32">
        <f>I16-'住院各类医保（同比）'!I16</f>
        <v>-2.3934094654326499E-2</v>
      </c>
      <c r="L16" s="195">
        <f t="shared" si="1"/>
        <v>674056.72</v>
      </c>
      <c r="M16" s="156">
        <f>(L16-'住院各类医保（环比)'!L19)/'住院各类医保（环比)'!L19</f>
        <v>6.5495926990378761E-3</v>
      </c>
      <c r="N16" s="156">
        <f>(L16-'住院各类医保（同比）'!L16)/'住院各类医保（同比）'!L16</f>
        <v>0.35924377072584079</v>
      </c>
      <c r="O16" s="33">
        <v>64</v>
      </c>
      <c r="P16" s="35">
        <f>(O16-'住院各类医保（环比)'!O19)/'住院各类医保（环比)'!O19</f>
        <v>-0.21951219512195122</v>
      </c>
      <c r="Q16" s="35">
        <f>(O16-'住院各类医保（同比）'!O16)/'住院各类医保（同比）'!O16</f>
        <v>0.16363636363636364</v>
      </c>
      <c r="R16" s="208">
        <v>69</v>
      </c>
      <c r="S16" s="156">
        <f>(R16-'住院各类医保（环比)'!R19)/'住院各类医保（环比)'!R19</f>
        <v>-0.12658227848101267</v>
      </c>
      <c r="T16" s="156">
        <f>(R16-'住院各类医保（同比）'!R16)/'住院各类医保（同比）'!R16</f>
        <v>0.23214285714285715</v>
      </c>
      <c r="U16" s="157">
        <v>16.809999999999999</v>
      </c>
      <c r="V16" s="35">
        <f>(U16-'住院各类医保（环比)'!U19)/'住院各类医保（环比)'!U19</f>
        <v>-0.39027928908233595</v>
      </c>
      <c r="W16" s="35">
        <f>(U16-'住院各类医保（同比）'!U16)/'住院各类医保（同比）'!U16</f>
        <v>-0.29694688414889175</v>
      </c>
      <c r="X16" s="205">
        <v>16964.36</v>
      </c>
      <c r="Y16" s="206">
        <v>1009.09</v>
      </c>
      <c r="Z16" s="157">
        <v>81040.800000000003</v>
      </c>
      <c r="AA16" s="35">
        <f t="shared" si="2"/>
        <v>0.1202284579256179</v>
      </c>
      <c r="AB16" s="207">
        <v>67620.88</v>
      </c>
      <c r="AC16" s="156">
        <f t="shared" si="3"/>
        <v>0.10031927283508131</v>
      </c>
    </row>
    <row r="17" spans="2:29" ht="23.1" customHeight="1">
      <c r="B17" s="200" t="s">
        <v>184</v>
      </c>
      <c r="C17" s="194">
        <v>10771.44</v>
      </c>
      <c r="D17" s="32">
        <f>(C17-'住院各类医保（环比)'!C20)/'住院各类医保（环比)'!C20</f>
        <v>0.47720714889135135</v>
      </c>
      <c r="E17" s="32"/>
      <c r="F17" s="195">
        <v>4685.25</v>
      </c>
      <c r="G17" s="156">
        <f>(F17-'住院各类医保（环比)'!F20)/'住院各类医保（环比)'!F20</f>
        <v>0.59837953091684437</v>
      </c>
      <c r="H17" s="156"/>
      <c r="I17" s="32">
        <f t="shared" si="0"/>
        <v>0.43496969764488314</v>
      </c>
      <c r="J17" s="32">
        <f>I17-'住院各类医保（环比)'!I20</f>
        <v>3.297484317902033E-2</v>
      </c>
      <c r="K17" s="32">
        <f>I17-'住院各类医保（同比）'!I17</f>
        <v>0.43496969764488314</v>
      </c>
      <c r="L17" s="195">
        <f t="shared" si="1"/>
        <v>6086.1900000000005</v>
      </c>
      <c r="M17" s="156">
        <f>(L17-'住院各类医保（环比)'!L20)/'住院各类医保（环比)'!L20</f>
        <v>0.39575187306072002</v>
      </c>
      <c r="N17" s="156"/>
      <c r="O17" s="33">
        <v>1</v>
      </c>
      <c r="P17" s="35"/>
      <c r="Q17" s="35"/>
      <c r="R17" s="209">
        <v>1</v>
      </c>
      <c r="S17" s="156">
        <f>(R17-'住院各类医保（环比)'!R20)/'住院各类医保（环比)'!R20</f>
        <v>0</v>
      </c>
      <c r="T17" s="156"/>
      <c r="U17" s="157">
        <v>12</v>
      </c>
      <c r="V17" s="32">
        <f>(U17-'住院各类医保（环比)'!U20)/'住院各类医保（环比)'!U20</f>
        <v>-0.2</v>
      </c>
      <c r="W17" s="32"/>
      <c r="X17" s="205">
        <v>10771.44</v>
      </c>
      <c r="Y17" s="206">
        <v>897.62</v>
      </c>
      <c r="Z17" s="157">
        <v>0</v>
      </c>
      <c r="AA17" s="32">
        <f t="shared" si="2"/>
        <v>0</v>
      </c>
      <c r="AB17" s="207">
        <v>196.69</v>
      </c>
      <c r="AC17" s="156">
        <f t="shared" si="3"/>
        <v>3.2317426830250122E-2</v>
      </c>
    </row>
    <row r="19" spans="2:29">
      <c r="C19" s="621" t="s">
        <v>353</v>
      </c>
      <c r="D19" s="622"/>
      <c r="E19" s="622"/>
      <c r="F19" s="622"/>
      <c r="G19" s="622"/>
      <c r="H19" s="622"/>
    </row>
  </sheetData>
  <mergeCells count="14">
    <mergeCell ref="C19:H19"/>
    <mergeCell ref="Z4:AA4"/>
    <mergeCell ref="AB4:AC4"/>
    <mergeCell ref="Y4:Y5"/>
    <mergeCell ref="B1:Y2"/>
    <mergeCell ref="B4:B5"/>
    <mergeCell ref="C4:E4"/>
    <mergeCell ref="F4:H4"/>
    <mergeCell ref="I4:K4"/>
    <mergeCell ref="L4:N4"/>
    <mergeCell ref="O4:Q4"/>
    <mergeCell ref="R4:T4"/>
    <mergeCell ref="U4:W4"/>
    <mergeCell ref="X4:X5"/>
  </mergeCells>
  <phoneticPr fontId="41" type="noConversion"/>
  <pageMargins left="0.7" right="0.7" top="0.75" bottom="0.75" header="0.3" footer="0.3"/>
  <pageSetup paperSize="9"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sheetPr>
    <tabColor theme="7" tint="-0.249977111117893"/>
  </sheetPr>
  <dimension ref="B1:AC17"/>
  <sheetViews>
    <sheetView workbookViewId="0">
      <pane xSplit="2" ySplit="5" topLeftCell="T6" activePane="bottomRight" state="frozen"/>
      <selection activeCell="F14" sqref="F14"/>
      <selection pane="topRight" activeCell="F14" sqref="F14"/>
      <selection pane="bottomLeft" activeCell="F14" sqref="F14"/>
      <selection pane="bottomRight" activeCell="AB7" sqref="AB7"/>
    </sheetView>
  </sheetViews>
  <sheetFormatPr defaultRowHeight="13.5"/>
  <cols>
    <col min="1" max="1" width="2" customWidth="1"/>
    <col min="2" max="2" width="18.875" customWidth="1"/>
    <col min="3" max="3" width="15.625" customWidth="1"/>
    <col min="4" max="4" width="11.625" customWidth="1"/>
    <col min="6" max="6" width="15.625" customWidth="1"/>
    <col min="9" max="9" width="15.625" customWidth="1"/>
    <col min="12" max="12" width="15.625" customWidth="1"/>
    <col min="19" max="19" width="5.25" bestFit="1" customWidth="1"/>
    <col min="24" max="24" width="11.75" customWidth="1"/>
    <col min="25" max="25" width="11.375" customWidth="1"/>
    <col min="26" max="26" width="15.625" customWidth="1"/>
    <col min="27" max="27" width="9" customWidth="1"/>
    <col min="28" max="28" width="15.625" customWidth="1"/>
    <col min="29" max="29" width="9" customWidth="1"/>
  </cols>
  <sheetData>
    <row r="1" spans="2:29">
      <c r="B1" s="611" t="s">
        <v>43</v>
      </c>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row>
    <row r="2" spans="2:29" ht="27.6" customHeight="1">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row>
    <row r="4" spans="2:29" ht="36.950000000000003" customHeight="1">
      <c r="B4" s="629"/>
      <c r="C4" s="615" t="s">
        <v>45</v>
      </c>
      <c r="D4" s="616"/>
      <c r="E4" s="616"/>
      <c r="F4" s="617" t="s">
        <v>18</v>
      </c>
      <c r="G4" s="617"/>
      <c r="H4" s="617"/>
      <c r="I4" s="616" t="s">
        <v>3</v>
      </c>
      <c r="J4" s="616"/>
      <c r="K4" s="616"/>
      <c r="L4" s="617" t="s">
        <v>19</v>
      </c>
      <c r="M4" s="617"/>
      <c r="N4" s="617"/>
      <c r="O4" s="623" t="s">
        <v>181</v>
      </c>
      <c r="P4" s="631"/>
      <c r="Q4" s="624"/>
      <c r="R4" s="625" t="s">
        <v>17</v>
      </c>
      <c r="S4" s="632"/>
      <c r="T4" s="626"/>
      <c r="U4" s="633" t="s">
        <v>124</v>
      </c>
      <c r="V4" s="634"/>
      <c r="W4" s="635"/>
      <c r="X4" s="627" t="s">
        <v>173</v>
      </c>
      <c r="Y4" s="627" t="s">
        <v>174</v>
      </c>
      <c r="Z4" s="616" t="s">
        <v>175</v>
      </c>
      <c r="AA4" s="616"/>
      <c r="AB4" s="636" t="s">
        <v>176</v>
      </c>
      <c r="AC4" s="636"/>
    </row>
    <row r="5" spans="2:29" ht="18" customHeight="1" thickBot="1">
      <c r="B5" s="630"/>
      <c r="C5" s="172" t="s">
        <v>177</v>
      </c>
      <c r="D5" s="173" t="s">
        <v>1</v>
      </c>
      <c r="E5" s="173" t="s">
        <v>2</v>
      </c>
      <c r="F5" s="174" t="s">
        <v>177</v>
      </c>
      <c r="G5" s="175" t="s">
        <v>1</v>
      </c>
      <c r="H5" s="175" t="s">
        <v>2</v>
      </c>
      <c r="I5" s="173"/>
      <c r="J5" s="173" t="s">
        <v>1</v>
      </c>
      <c r="K5" s="173" t="s">
        <v>2</v>
      </c>
      <c r="L5" s="174" t="s">
        <v>177</v>
      </c>
      <c r="M5" s="175" t="s">
        <v>1</v>
      </c>
      <c r="N5" s="175" t="s">
        <v>2</v>
      </c>
      <c r="O5" s="176"/>
      <c r="P5" s="177" t="s">
        <v>1</v>
      </c>
      <c r="Q5" s="177" t="s">
        <v>2</v>
      </c>
      <c r="R5" s="178"/>
      <c r="S5" s="179" t="s">
        <v>1</v>
      </c>
      <c r="T5" s="179" t="s">
        <v>2</v>
      </c>
      <c r="U5" s="180"/>
      <c r="V5" s="177" t="s">
        <v>1</v>
      </c>
      <c r="W5" s="177" t="s">
        <v>2</v>
      </c>
      <c r="X5" s="628"/>
      <c r="Y5" s="628"/>
      <c r="Z5" s="173" t="s">
        <v>177</v>
      </c>
      <c r="AA5" s="173" t="s">
        <v>178</v>
      </c>
      <c r="AB5" s="174" t="s">
        <v>177</v>
      </c>
      <c r="AC5" s="174" t="s">
        <v>178</v>
      </c>
    </row>
    <row r="6" spans="2:29" ht="23.1" customHeight="1" thickTop="1">
      <c r="B6" s="181" t="s">
        <v>182</v>
      </c>
      <c r="C6" s="182">
        <f>SUM(C7:C17)</f>
        <v>9842778.7899999991</v>
      </c>
      <c r="D6" s="183"/>
      <c r="E6" s="183"/>
      <c r="F6" s="430">
        <f>SUM(F7:F17)</f>
        <v>5397608.5900000008</v>
      </c>
      <c r="G6" s="184"/>
      <c r="H6" s="184"/>
      <c r="I6" s="183">
        <f t="shared" ref="I6:I16" si="0">F6/C6</f>
        <v>0.54838259653704979</v>
      </c>
      <c r="J6" s="183"/>
      <c r="K6" s="183"/>
      <c r="L6" s="185">
        <f>SUM(L7:L17)</f>
        <v>4445170.2</v>
      </c>
      <c r="M6" s="184"/>
      <c r="N6" s="184"/>
      <c r="O6" s="186">
        <f>SUM(O7:O17)</f>
        <v>311</v>
      </c>
      <c r="P6" s="183"/>
      <c r="Q6" s="183"/>
      <c r="R6" s="187">
        <f>SUM(R7:R17)</f>
        <v>323</v>
      </c>
      <c r="S6" s="184"/>
      <c r="T6" s="184"/>
      <c r="U6" s="188">
        <v>29.59</v>
      </c>
      <c r="V6" s="183"/>
      <c r="W6" s="183"/>
      <c r="X6" s="189">
        <v>30270.54</v>
      </c>
      <c r="Y6" s="190">
        <v>1023.06</v>
      </c>
      <c r="Z6" s="188">
        <v>190495.02</v>
      </c>
      <c r="AA6" s="183"/>
      <c r="AB6" s="191">
        <v>416692.25</v>
      </c>
      <c r="AC6" s="99"/>
    </row>
    <row r="7" spans="2:29" ht="23.1" customHeight="1">
      <c r="B7" s="193" t="s">
        <v>112</v>
      </c>
      <c r="C7" s="194">
        <v>1110352.99</v>
      </c>
      <c r="D7" s="32"/>
      <c r="E7" s="32"/>
      <c r="F7" s="210">
        <v>601606.28999999992</v>
      </c>
      <c r="G7" s="156"/>
      <c r="H7" s="156"/>
      <c r="I7" s="32">
        <f t="shared" si="0"/>
        <v>0.54181534648724627</v>
      </c>
      <c r="J7" s="32"/>
      <c r="K7" s="32"/>
      <c r="L7" s="195">
        <f>C7-F7</f>
        <v>508746.70000000007</v>
      </c>
      <c r="M7" s="156"/>
      <c r="N7" s="156"/>
      <c r="O7" s="33">
        <v>70</v>
      </c>
      <c r="P7" s="35"/>
      <c r="Q7" s="35"/>
      <c r="R7" s="196">
        <v>62</v>
      </c>
      <c r="S7" s="156"/>
      <c r="T7" s="156"/>
      <c r="U7" s="157">
        <v>20.47</v>
      </c>
      <c r="V7" s="32"/>
      <c r="W7" s="32"/>
      <c r="X7" s="197">
        <v>15134.87</v>
      </c>
      <c r="Y7" s="198">
        <v>739.45</v>
      </c>
      <c r="Z7" s="157">
        <v>0</v>
      </c>
      <c r="AA7" s="35"/>
      <c r="AB7" s="199">
        <v>0</v>
      </c>
      <c r="AC7" s="42"/>
    </row>
    <row r="8" spans="2:29" ht="23.1" customHeight="1">
      <c r="B8" s="200" t="s">
        <v>113</v>
      </c>
      <c r="C8" s="194">
        <v>2109712.39</v>
      </c>
      <c r="D8" s="32"/>
      <c r="E8" s="32"/>
      <c r="F8" s="210">
        <v>1079344.83</v>
      </c>
      <c r="G8" s="156"/>
      <c r="H8" s="156"/>
      <c r="I8" s="32">
        <f t="shared" si="0"/>
        <v>0.51160757035701909</v>
      </c>
      <c r="J8" s="32"/>
      <c r="K8" s="32"/>
      <c r="L8" s="195">
        <f t="shared" ref="L8:L17" si="1">C8-F8</f>
        <v>1030367.56</v>
      </c>
      <c r="M8" s="156"/>
      <c r="N8" s="156"/>
      <c r="O8" s="33">
        <v>120</v>
      </c>
      <c r="P8" s="35"/>
      <c r="Q8" s="35"/>
      <c r="R8" s="201">
        <v>134</v>
      </c>
      <c r="S8" s="156"/>
      <c r="T8" s="156"/>
      <c r="U8" s="157">
        <v>16.13</v>
      </c>
      <c r="V8" s="32"/>
      <c r="W8" s="32"/>
      <c r="X8" s="197">
        <v>16604.39</v>
      </c>
      <c r="Y8" s="198">
        <v>1029.1300000000001</v>
      </c>
      <c r="Z8" s="496">
        <v>64847.23</v>
      </c>
      <c r="AA8" s="35"/>
      <c r="AB8" s="497">
        <v>91547.55</v>
      </c>
      <c r="AC8" s="42"/>
    </row>
    <row r="9" spans="2:29" ht="23.1" customHeight="1">
      <c r="B9" s="200" t="s">
        <v>114</v>
      </c>
      <c r="C9" s="194">
        <v>4429667.47</v>
      </c>
      <c r="D9" s="32"/>
      <c r="E9" s="32"/>
      <c r="F9" s="210">
        <v>2537901.6</v>
      </c>
      <c r="G9" s="156"/>
      <c r="H9" s="156"/>
      <c r="I9" s="32">
        <f t="shared" si="0"/>
        <v>0.57293275786229625</v>
      </c>
      <c r="J9" s="32"/>
      <c r="K9" s="32"/>
      <c r="L9" s="195">
        <f t="shared" si="1"/>
        <v>1891765.8699999996</v>
      </c>
      <c r="M9" s="156"/>
      <c r="N9" s="156"/>
      <c r="O9" s="33">
        <v>36</v>
      </c>
      <c r="P9" s="35"/>
      <c r="Q9" s="35"/>
      <c r="R9" s="196">
        <v>42</v>
      </c>
      <c r="S9" s="156"/>
      <c r="T9" s="156"/>
      <c r="U9" s="157">
        <v>93.36</v>
      </c>
      <c r="V9" s="32"/>
      <c r="W9" s="32"/>
      <c r="X9" s="197">
        <v>106266.9</v>
      </c>
      <c r="Y9" s="198">
        <v>1138.28</v>
      </c>
      <c r="Z9" s="157">
        <v>66949.02</v>
      </c>
      <c r="AA9" s="35"/>
      <c r="AB9" s="202">
        <v>171376.37</v>
      </c>
      <c r="AC9" s="42"/>
    </row>
    <row r="10" spans="2:29" ht="23.1" customHeight="1">
      <c r="B10" s="200" t="s">
        <v>183</v>
      </c>
      <c r="C10" s="194">
        <v>290580.08</v>
      </c>
      <c r="D10" s="32"/>
      <c r="E10" s="32"/>
      <c r="F10" s="210">
        <v>155599.75</v>
      </c>
      <c r="G10" s="156"/>
      <c r="H10" s="156"/>
      <c r="I10" s="32">
        <f t="shared" si="0"/>
        <v>0.53547975484073096</v>
      </c>
      <c r="J10" s="32"/>
      <c r="K10" s="32"/>
      <c r="L10" s="195">
        <f t="shared" si="1"/>
        <v>134980.33000000002</v>
      </c>
      <c r="M10" s="156"/>
      <c r="N10" s="156"/>
      <c r="O10" s="33">
        <v>2</v>
      </c>
      <c r="P10" s="35"/>
      <c r="Q10" s="35"/>
      <c r="R10" s="201">
        <v>1</v>
      </c>
      <c r="S10" s="156"/>
      <c r="T10" s="156"/>
      <c r="U10" s="157">
        <v>21</v>
      </c>
      <c r="V10" s="32"/>
      <c r="W10" s="32"/>
      <c r="X10" s="197">
        <v>12851.99</v>
      </c>
      <c r="Y10" s="198">
        <v>612</v>
      </c>
      <c r="Z10" s="157">
        <v>7289.02</v>
      </c>
      <c r="AA10" s="203"/>
      <c r="AB10" s="202">
        <v>14416.31</v>
      </c>
      <c r="AC10" s="106"/>
    </row>
    <row r="11" spans="2:29" ht="23.1" customHeight="1">
      <c r="B11" s="200" t="s">
        <v>97</v>
      </c>
      <c r="C11" s="194">
        <v>11502.55</v>
      </c>
      <c r="D11" s="167"/>
      <c r="E11" s="167"/>
      <c r="F11" s="210">
        <v>5972.8099999999995</v>
      </c>
      <c r="G11" s="168"/>
      <c r="H11" s="168"/>
      <c r="I11" s="32">
        <f t="shared" si="0"/>
        <v>0.51925964242711398</v>
      </c>
      <c r="J11" s="167"/>
      <c r="K11" s="167"/>
      <c r="L11" s="195">
        <f t="shared" si="1"/>
        <v>5529.74</v>
      </c>
      <c r="M11" s="168"/>
      <c r="N11" s="168"/>
      <c r="O11" s="33">
        <v>0</v>
      </c>
      <c r="P11" s="203"/>
      <c r="Q11" s="203"/>
      <c r="R11" s="34">
        <v>0</v>
      </c>
      <c r="S11" s="168"/>
      <c r="T11" s="168"/>
      <c r="U11" s="157">
        <v>0</v>
      </c>
      <c r="V11" s="167"/>
      <c r="W11" s="167"/>
      <c r="X11" s="210">
        <v>0</v>
      </c>
      <c r="Y11" s="23">
        <v>0</v>
      </c>
      <c r="Z11" s="157">
        <v>0</v>
      </c>
      <c r="AA11" s="203"/>
      <c r="AB11" s="220">
        <v>0</v>
      </c>
      <c r="AC11" s="106"/>
    </row>
    <row r="12" spans="2:29" ht="23.1" customHeight="1">
      <c r="B12" s="200" t="s">
        <v>116</v>
      </c>
      <c r="C12" s="194">
        <v>516711.76</v>
      </c>
      <c r="D12" s="32"/>
      <c r="E12" s="32"/>
      <c r="F12" s="210">
        <v>280892.46000000002</v>
      </c>
      <c r="G12" s="156"/>
      <c r="H12" s="156"/>
      <c r="I12" s="32">
        <f t="shared" si="0"/>
        <v>0.54361538045892355</v>
      </c>
      <c r="J12" s="32"/>
      <c r="K12" s="32"/>
      <c r="L12" s="195">
        <f t="shared" si="1"/>
        <v>235819.3</v>
      </c>
      <c r="M12" s="156"/>
      <c r="N12" s="156"/>
      <c r="O12" s="33">
        <v>7</v>
      </c>
      <c r="P12" s="35"/>
      <c r="Q12" s="35"/>
      <c r="R12" s="204">
        <v>5</v>
      </c>
      <c r="S12" s="156"/>
      <c r="T12" s="156"/>
      <c r="U12" s="157">
        <v>119.4</v>
      </c>
      <c r="V12" s="32"/>
      <c r="W12" s="211"/>
      <c r="X12" s="205">
        <v>124325.2</v>
      </c>
      <c r="Y12" s="206">
        <v>1041.25</v>
      </c>
      <c r="Z12" s="157">
        <v>950.4</v>
      </c>
      <c r="AA12" s="35"/>
      <c r="AB12" s="207">
        <v>24561.57</v>
      </c>
      <c r="AC12" s="42"/>
    </row>
    <row r="13" spans="2:29" ht="23.1" customHeight="1">
      <c r="B13" s="200" t="s">
        <v>117</v>
      </c>
      <c r="C13" s="194">
        <v>228502.69</v>
      </c>
      <c r="D13" s="32"/>
      <c r="E13" s="32"/>
      <c r="F13" s="210">
        <v>130948.23999999999</v>
      </c>
      <c r="G13" s="156"/>
      <c r="H13" s="156"/>
      <c r="I13" s="32">
        <f t="shared" si="0"/>
        <v>0.5730708903251861</v>
      </c>
      <c r="J13" s="32"/>
      <c r="K13" s="32"/>
      <c r="L13" s="195">
        <f t="shared" si="1"/>
        <v>97554.450000000012</v>
      </c>
      <c r="M13" s="156"/>
      <c r="N13" s="156"/>
      <c r="O13" s="33">
        <v>20</v>
      </c>
      <c r="P13" s="35"/>
      <c r="Q13" s="35"/>
      <c r="R13" s="208">
        <v>21</v>
      </c>
      <c r="S13" s="156"/>
      <c r="T13" s="156"/>
      <c r="U13" s="157">
        <v>9.33</v>
      </c>
      <c r="V13" s="32"/>
      <c r="W13" s="32"/>
      <c r="X13" s="205">
        <v>10566.02</v>
      </c>
      <c r="Y13" s="206">
        <v>1132.07</v>
      </c>
      <c r="Z13" s="157">
        <v>0</v>
      </c>
      <c r="AA13" s="35"/>
      <c r="AB13" s="207">
        <v>0</v>
      </c>
      <c r="AC13" s="42"/>
    </row>
    <row r="14" spans="2:29" ht="23.1" customHeight="1">
      <c r="B14" s="200" t="s">
        <v>118</v>
      </c>
      <c r="C14" s="194">
        <v>69376.240000000005</v>
      </c>
      <c r="D14" s="32"/>
      <c r="E14" s="32"/>
      <c r="F14" s="210">
        <v>36020.200000000004</v>
      </c>
      <c r="G14" s="156"/>
      <c r="H14" s="156"/>
      <c r="I14" s="32">
        <f t="shared" si="0"/>
        <v>0.51920080996029772</v>
      </c>
      <c r="J14" s="32"/>
      <c r="K14" s="32"/>
      <c r="L14" s="195">
        <f t="shared" si="1"/>
        <v>33356.04</v>
      </c>
      <c r="M14" s="156"/>
      <c r="N14" s="156"/>
      <c r="O14" s="33">
        <v>1</v>
      </c>
      <c r="P14" s="35"/>
      <c r="Q14" s="35"/>
      <c r="R14" s="204">
        <v>1</v>
      </c>
      <c r="S14" s="156"/>
      <c r="T14" s="156"/>
      <c r="U14" s="157">
        <v>40</v>
      </c>
      <c r="V14" s="32"/>
      <c r="W14" s="32"/>
      <c r="X14" s="205">
        <v>36795.629999999997</v>
      </c>
      <c r="Y14" s="206">
        <v>919.89</v>
      </c>
      <c r="Z14" s="157">
        <v>6196.06</v>
      </c>
      <c r="AA14" s="35"/>
      <c r="AB14" s="207">
        <v>905.98</v>
      </c>
      <c r="AC14" s="42"/>
    </row>
    <row r="15" spans="2:29" ht="23.1" customHeight="1">
      <c r="B15" s="200" t="s">
        <v>119</v>
      </c>
      <c r="C15" s="194">
        <v>26781.78</v>
      </c>
      <c r="D15" s="32"/>
      <c r="E15" s="32"/>
      <c r="F15" s="210">
        <v>15637.26</v>
      </c>
      <c r="G15" s="156"/>
      <c r="H15" s="156"/>
      <c r="I15" s="32">
        <f t="shared" si="0"/>
        <v>0.58387679982435825</v>
      </c>
      <c r="J15" s="32"/>
      <c r="K15" s="32"/>
      <c r="L15" s="195">
        <f t="shared" si="1"/>
        <v>11144.519999999999</v>
      </c>
      <c r="M15" s="156"/>
      <c r="N15" s="156"/>
      <c r="O15" s="33">
        <v>0</v>
      </c>
      <c r="P15" s="35"/>
      <c r="Q15" s="35"/>
      <c r="R15" s="204">
        <v>1</v>
      </c>
      <c r="S15" s="156"/>
      <c r="T15" s="156"/>
      <c r="U15" s="157">
        <v>12</v>
      </c>
      <c r="V15" s="32"/>
      <c r="W15" s="32"/>
      <c r="X15" s="205">
        <v>21508.560000000001</v>
      </c>
      <c r="Y15" s="206">
        <v>1792.38</v>
      </c>
      <c r="Z15" s="157">
        <v>0</v>
      </c>
      <c r="AA15" s="203"/>
      <c r="AB15" s="207">
        <v>0</v>
      </c>
      <c r="AC15" s="106"/>
    </row>
    <row r="16" spans="2:29" ht="23.1" customHeight="1">
      <c r="B16" s="200" t="s">
        <v>120</v>
      </c>
      <c r="C16" s="194">
        <v>1049590.8400000001</v>
      </c>
      <c r="D16" s="32"/>
      <c r="E16" s="32"/>
      <c r="F16" s="210">
        <v>553685.15</v>
      </c>
      <c r="G16" s="156"/>
      <c r="H16" s="156"/>
      <c r="I16" s="32">
        <f t="shared" si="0"/>
        <v>0.52752475431283297</v>
      </c>
      <c r="J16" s="32"/>
      <c r="K16" s="32"/>
      <c r="L16" s="195">
        <f t="shared" si="1"/>
        <v>495905.69000000006</v>
      </c>
      <c r="M16" s="156"/>
      <c r="N16" s="156"/>
      <c r="O16" s="33">
        <v>55</v>
      </c>
      <c r="P16" s="35"/>
      <c r="Q16" s="35"/>
      <c r="R16" s="208">
        <v>56</v>
      </c>
      <c r="S16" s="156"/>
      <c r="T16" s="156"/>
      <c r="U16" s="157">
        <v>23.91</v>
      </c>
      <c r="V16" s="32"/>
      <c r="W16" s="32"/>
      <c r="X16" s="205">
        <v>22074.19</v>
      </c>
      <c r="Y16" s="206">
        <v>923.19</v>
      </c>
      <c r="Z16" s="157">
        <v>27402.23</v>
      </c>
      <c r="AA16" s="35"/>
      <c r="AB16" s="207">
        <v>54383.93</v>
      </c>
      <c r="AC16" s="42"/>
    </row>
    <row r="17" spans="2:29" ht="23.1" customHeight="1">
      <c r="B17" s="200" t="s">
        <v>184</v>
      </c>
      <c r="C17" s="194">
        <v>0</v>
      </c>
      <c r="D17" s="167"/>
      <c r="E17" s="167"/>
      <c r="F17" s="210">
        <v>0</v>
      </c>
      <c r="G17" s="168"/>
      <c r="H17" s="168"/>
      <c r="I17" s="32"/>
      <c r="J17" s="167"/>
      <c r="K17" s="167"/>
      <c r="L17" s="195">
        <f t="shared" si="1"/>
        <v>0</v>
      </c>
      <c r="M17" s="168"/>
      <c r="N17" s="168"/>
      <c r="O17" s="33">
        <v>0</v>
      </c>
      <c r="P17" s="203"/>
      <c r="Q17" s="203"/>
      <c r="R17" s="209">
        <v>0</v>
      </c>
      <c r="S17" s="168"/>
      <c r="T17" s="168"/>
      <c r="U17" s="157">
        <v>0</v>
      </c>
      <c r="V17" s="167"/>
      <c r="W17" s="167"/>
      <c r="X17" s="205">
        <v>0</v>
      </c>
      <c r="Y17" s="206">
        <v>0</v>
      </c>
      <c r="Z17" s="157">
        <v>0</v>
      </c>
      <c r="AA17" s="203"/>
      <c r="AB17" s="207">
        <v>0</v>
      </c>
      <c r="AC17" s="42"/>
    </row>
  </sheetData>
  <mergeCells count="13">
    <mergeCell ref="B1:AC2"/>
    <mergeCell ref="B4:B5"/>
    <mergeCell ref="C4:E4"/>
    <mergeCell ref="F4:H4"/>
    <mergeCell ref="I4:K4"/>
    <mergeCell ref="L4:N4"/>
    <mergeCell ref="O4:Q4"/>
    <mergeCell ref="R4:T4"/>
    <mergeCell ref="U4:W4"/>
    <mergeCell ref="X4:X5"/>
    <mergeCell ref="Y4:Y5"/>
    <mergeCell ref="Z4:AA4"/>
    <mergeCell ref="AB4:AC4"/>
  </mergeCells>
  <phoneticPr fontId="3" type="noConversion"/>
  <pageMargins left="0.7" right="0.7" top="0.75" bottom="0.75" header="0.3" footer="0.3"/>
  <pageSetup paperSize="9"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sheetPr>
    <tabColor theme="7" tint="-0.249977111117893"/>
  </sheetPr>
  <dimension ref="B1:AD22"/>
  <sheetViews>
    <sheetView topLeftCell="A4" workbookViewId="0">
      <pane xSplit="2" ySplit="5" topLeftCell="S9" activePane="bottomRight" state="frozen"/>
      <selection activeCell="C9" sqref="C9"/>
      <selection pane="topRight" activeCell="C9" sqref="C9"/>
      <selection pane="bottomLeft" activeCell="C9" sqref="C9"/>
      <selection pane="bottomRight" activeCell="Z15" sqref="Z15"/>
    </sheetView>
  </sheetViews>
  <sheetFormatPr defaultRowHeight="13.5"/>
  <cols>
    <col min="1" max="1" width="2" customWidth="1"/>
    <col min="2" max="2" width="16.75" customWidth="1"/>
    <col min="3" max="3" width="23.25" customWidth="1"/>
    <col min="4" max="4" width="18.25" customWidth="1"/>
    <col min="6" max="6" width="17.5" customWidth="1"/>
    <col min="9" max="9" width="12.5" customWidth="1"/>
    <col min="12" max="12" width="15.625" customWidth="1"/>
    <col min="13" max="13" width="15" customWidth="1"/>
    <col min="20" max="20" width="13.25" customWidth="1"/>
    <col min="24" max="24" width="11.75" customWidth="1"/>
    <col min="25" max="25" width="10.125" customWidth="1"/>
    <col min="26" max="26" width="15.625" customWidth="1"/>
    <col min="27" max="27" width="9" customWidth="1"/>
    <col min="28" max="28" width="15.625" customWidth="1"/>
    <col min="29" max="29" width="9" customWidth="1"/>
  </cols>
  <sheetData>
    <row r="1" spans="2:30">
      <c r="B1" s="611" t="s">
        <v>43</v>
      </c>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row>
    <row r="2" spans="2:30" ht="27.6" customHeight="1">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row>
    <row r="4" spans="2:30" ht="24.95" customHeight="1">
      <c r="B4" s="611" t="s">
        <v>305</v>
      </c>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row>
    <row r="5" spans="2:30" ht="23.45" customHeight="1">
      <c r="B5" s="611"/>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row>
    <row r="6" spans="2:30" ht="6" customHeight="1"/>
    <row r="7" spans="2:30" ht="36.950000000000003" customHeight="1">
      <c r="B7" s="629"/>
      <c r="C7" s="615" t="s">
        <v>304</v>
      </c>
      <c r="D7" s="616"/>
      <c r="E7" s="616"/>
      <c r="F7" s="617" t="s">
        <v>18</v>
      </c>
      <c r="G7" s="617"/>
      <c r="H7" s="617"/>
      <c r="I7" s="616" t="s">
        <v>3</v>
      </c>
      <c r="J7" s="616"/>
      <c r="K7" s="616"/>
      <c r="L7" s="617" t="s">
        <v>19</v>
      </c>
      <c r="M7" s="617"/>
      <c r="N7" s="617"/>
      <c r="O7" s="623" t="s">
        <v>181</v>
      </c>
      <c r="P7" s="631"/>
      <c r="Q7" s="624"/>
      <c r="R7" s="625" t="s">
        <v>17</v>
      </c>
      <c r="S7" s="632"/>
      <c r="T7" s="626"/>
      <c r="U7" s="633" t="s">
        <v>124</v>
      </c>
      <c r="V7" s="634"/>
      <c r="W7" s="635"/>
      <c r="X7" s="627" t="s">
        <v>173</v>
      </c>
      <c r="Y7" s="627" t="s">
        <v>174</v>
      </c>
      <c r="Z7" s="616" t="s">
        <v>175</v>
      </c>
      <c r="AA7" s="616"/>
      <c r="AB7" s="636" t="s">
        <v>176</v>
      </c>
      <c r="AC7" s="636"/>
    </row>
    <row r="8" spans="2:30" ht="18" customHeight="1" thickBot="1">
      <c r="B8" s="630"/>
      <c r="C8" s="172" t="s">
        <v>177</v>
      </c>
      <c r="D8" s="173" t="s">
        <v>1</v>
      </c>
      <c r="E8" s="173" t="s">
        <v>2</v>
      </c>
      <c r="F8" s="174" t="s">
        <v>177</v>
      </c>
      <c r="G8" s="175" t="s">
        <v>1</v>
      </c>
      <c r="H8" s="175" t="s">
        <v>2</v>
      </c>
      <c r="I8" s="173"/>
      <c r="J8" s="173" t="s">
        <v>1</v>
      </c>
      <c r="K8" s="173" t="s">
        <v>2</v>
      </c>
      <c r="L8" s="174" t="s">
        <v>177</v>
      </c>
      <c r="M8" s="175" t="s">
        <v>1</v>
      </c>
      <c r="N8" s="175" t="s">
        <v>2</v>
      </c>
      <c r="O8" s="176"/>
      <c r="P8" s="177" t="s">
        <v>1</v>
      </c>
      <c r="Q8" s="177" t="s">
        <v>2</v>
      </c>
      <c r="R8" s="178"/>
      <c r="S8" s="179" t="s">
        <v>1</v>
      </c>
      <c r="T8" s="179" t="s">
        <v>2</v>
      </c>
      <c r="U8" s="180"/>
      <c r="V8" s="177" t="s">
        <v>1</v>
      </c>
      <c r="W8" s="177" t="s">
        <v>2</v>
      </c>
      <c r="X8" s="628"/>
      <c r="Y8" s="628"/>
      <c r="Z8" s="173" t="s">
        <v>177</v>
      </c>
      <c r="AA8" s="173" t="s">
        <v>178</v>
      </c>
      <c r="AB8" s="174" t="s">
        <v>177</v>
      </c>
      <c r="AC8" s="174" t="s">
        <v>178</v>
      </c>
    </row>
    <row r="9" spans="2:30" ht="23.1" customHeight="1" thickTop="1">
      <c r="B9" s="181" t="s">
        <v>182</v>
      </c>
      <c r="C9" s="182">
        <f>SUM(C10:C20)</f>
        <v>11725103.739999998</v>
      </c>
      <c r="D9" s="183"/>
      <c r="E9" s="183"/>
      <c r="F9" s="185">
        <f>SUM(F10:F20)</f>
        <v>5795131.2400000002</v>
      </c>
      <c r="G9" s="184"/>
      <c r="H9" s="184"/>
      <c r="I9" s="183">
        <f>F9/C9</f>
        <v>0.49424989053444407</v>
      </c>
      <c r="J9" s="183"/>
      <c r="K9" s="183"/>
      <c r="L9" s="185">
        <f>SUM(L10:L20)</f>
        <v>5929972.4999999991</v>
      </c>
      <c r="M9" s="184"/>
      <c r="N9" s="184"/>
      <c r="O9" s="186">
        <f>SUM(O10:O20)</f>
        <v>544</v>
      </c>
      <c r="P9" s="183"/>
      <c r="Q9" s="183"/>
      <c r="R9" s="187">
        <f>SUM(R10:R20)</f>
        <v>558</v>
      </c>
      <c r="S9" s="184"/>
      <c r="T9" s="184"/>
      <c r="U9" s="188">
        <v>28.38</v>
      </c>
      <c r="V9" s="183"/>
      <c r="W9" s="183"/>
      <c r="X9" s="189">
        <v>26018.01</v>
      </c>
      <c r="Y9" s="190">
        <v>916.89</v>
      </c>
      <c r="Z9" s="188">
        <v>264905.2</v>
      </c>
      <c r="AA9" s="183">
        <f>Z9/L9</f>
        <v>4.4672247636898831E-2</v>
      </c>
      <c r="AB9" s="191">
        <v>494304.43</v>
      </c>
      <c r="AC9" s="99">
        <f>AB9/L9</f>
        <v>8.3356951486705896E-2</v>
      </c>
      <c r="AD9" s="192"/>
    </row>
    <row r="10" spans="2:30" ht="23.1" customHeight="1">
      <c r="B10" s="193" t="s">
        <v>112</v>
      </c>
      <c r="C10" s="194">
        <v>1927027.17</v>
      </c>
      <c r="D10" s="32"/>
      <c r="E10" s="32"/>
      <c r="F10" s="195">
        <v>926618.34</v>
      </c>
      <c r="G10" s="156"/>
      <c r="H10" s="156"/>
      <c r="I10" s="32">
        <f>F10/C10</f>
        <v>0.48085380135039818</v>
      </c>
      <c r="J10" s="32"/>
      <c r="K10" s="32"/>
      <c r="L10" s="195">
        <f>C10-F10</f>
        <v>1000408.83</v>
      </c>
      <c r="M10" s="156"/>
      <c r="N10" s="156"/>
      <c r="O10" s="33">
        <v>117</v>
      </c>
      <c r="P10" s="35"/>
      <c r="Q10" s="35"/>
      <c r="R10" s="196">
        <f>'床位使用(环比)'!D5</f>
        <v>117</v>
      </c>
      <c r="S10" s="156"/>
      <c r="T10" s="156"/>
      <c r="U10" s="157">
        <v>17.7</v>
      </c>
      <c r="V10" s="32"/>
      <c r="W10" s="32"/>
      <c r="X10" s="197">
        <v>16891.439999999999</v>
      </c>
      <c r="Y10" s="198">
        <v>954.27</v>
      </c>
      <c r="Z10" s="157">
        <v>0</v>
      </c>
      <c r="AA10" s="35">
        <f>Z10/L10</f>
        <v>0</v>
      </c>
      <c r="AB10" s="199">
        <v>0</v>
      </c>
      <c r="AC10" s="42">
        <f>AB10/L10</f>
        <v>0</v>
      </c>
      <c r="AD10" s="192"/>
    </row>
    <row r="11" spans="2:30" ht="23.1" customHeight="1">
      <c r="B11" s="200" t="s">
        <v>113</v>
      </c>
      <c r="C11" s="194">
        <v>2540852.66</v>
      </c>
      <c r="D11" s="32"/>
      <c r="E11" s="32"/>
      <c r="F11" s="195">
        <v>1194271.24</v>
      </c>
      <c r="G11" s="156"/>
      <c r="H11" s="156"/>
      <c r="I11" s="32">
        <f>F11/C11</f>
        <v>0.47002774257677732</v>
      </c>
      <c r="J11" s="32"/>
      <c r="K11" s="32"/>
      <c r="L11" s="195">
        <f>C11-F11</f>
        <v>1346581.4200000002</v>
      </c>
      <c r="M11" s="156"/>
      <c r="N11" s="156"/>
      <c r="O11" s="33">
        <v>180</v>
      </c>
      <c r="P11" s="35"/>
      <c r="Q11" s="35"/>
      <c r="R11" s="201">
        <f>'床位使用(环比)'!D6</f>
        <v>198</v>
      </c>
      <c r="S11" s="156"/>
      <c r="T11" s="156"/>
      <c r="U11" s="157">
        <v>17.5</v>
      </c>
      <c r="V11" s="32"/>
      <c r="W11" s="32"/>
      <c r="X11" s="197">
        <v>15003.57</v>
      </c>
      <c r="Y11" s="198">
        <v>857.35</v>
      </c>
      <c r="Z11" s="496">
        <v>100092.4</v>
      </c>
      <c r="AA11" s="35">
        <f>Z11/L11</f>
        <v>7.4330744887301348E-2</v>
      </c>
      <c r="AB11" s="497">
        <v>108922.68000000001</v>
      </c>
      <c r="AC11" s="42">
        <f>AB11/L11</f>
        <v>8.0888298607298473E-2</v>
      </c>
      <c r="AD11" s="192"/>
    </row>
    <row r="12" spans="2:30" ht="23.1" customHeight="1">
      <c r="B12" s="200" t="s">
        <v>114</v>
      </c>
      <c r="C12" s="194">
        <v>4664416.18</v>
      </c>
      <c r="D12" s="32"/>
      <c r="E12" s="32"/>
      <c r="F12" s="195">
        <v>2384785.2400000002</v>
      </c>
      <c r="G12" s="156"/>
      <c r="H12" s="156"/>
      <c r="I12" s="32">
        <f>F12/C12</f>
        <v>0.51127196801722796</v>
      </c>
      <c r="J12" s="32"/>
      <c r="K12" s="32"/>
      <c r="L12" s="195">
        <f>C12-F12</f>
        <v>2279630.9399999995</v>
      </c>
      <c r="M12" s="156"/>
      <c r="N12" s="156"/>
      <c r="O12" s="33">
        <v>105</v>
      </c>
      <c r="P12" s="35"/>
      <c r="Q12" s="35"/>
      <c r="R12" s="196">
        <f>'床位使用(环比)'!D7</f>
        <v>105</v>
      </c>
      <c r="S12" s="156"/>
      <c r="T12" s="156"/>
      <c r="U12" s="157">
        <v>65.33</v>
      </c>
      <c r="V12" s="32"/>
      <c r="W12" s="32"/>
      <c r="X12" s="197">
        <v>63342.07</v>
      </c>
      <c r="Y12" s="198">
        <v>969.52</v>
      </c>
      <c r="Z12" s="157">
        <v>72945</v>
      </c>
      <c r="AA12" s="35">
        <f>Z12/L12</f>
        <v>3.1998600615589123E-2</v>
      </c>
      <c r="AB12" s="202">
        <v>179949.44</v>
      </c>
      <c r="AC12" s="42">
        <f>AB12/L12</f>
        <v>7.8937970547109715E-2</v>
      </c>
      <c r="AD12" s="192"/>
    </row>
    <row r="13" spans="2:30" ht="23.1" customHeight="1">
      <c r="B13" s="200" t="s">
        <v>183</v>
      </c>
      <c r="C13" s="194">
        <v>306242.68</v>
      </c>
      <c r="D13" s="32"/>
      <c r="E13" s="32"/>
      <c r="F13" s="195">
        <v>162901.08000000002</v>
      </c>
      <c r="G13" s="156"/>
      <c r="H13" s="156"/>
      <c r="I13" s="32">
        <f>F13/C13</f>
        <v>0.53193460820026794</v>
      </c>
      <c r="J13" s="32"/>
      <c r="K13" s="32"/>
      <c r="L13" s="195">
        <f>C13-F13</f>
        <v>143341.59999999998</v>
      </c>
      <c r="M13" s="156"/>
      <c r="N13" s="156"/>
      <c r="O13" s="33">
        <v>7</v>
      </c>
      <c r="P13" s="35"/>
      <c r="Q13" s="35"/>
      <c r="R13" s="201">
        <f>'床位使用(环比)'!D8</f>
        <v>8</v>
      </c>
      <c r="S13" s="156"/>
      <c r="T13" s="156"/>
      <c r="U13" s="157">
        <v>18.75</v>
      </c>
      <c r="V13" s="32"/>
      <c r="W13" s="32"/>
      <c r="X13" s="197">
        <v>32702.81</v>
      </c>
      <c r="Y13" s="198">
        <v>1744.15</v>
      </c>
      <c r="Z13" s="157">
        <v>880</v>
      </c>
      <c r="AA13" s="35">
        <f>Z13/L13</f>
        <v>6.1391808100370038E-3</v>
      </c>
      <c r="AB13" s="202">
        <v>13353.6</v>
      </c>
      <c r="AC13" s="42">
        <f>AB13/L13</f>
        <v>9.3159278255579694E-2</v>
      </c>
      <c r="AD13" s="192"/>
    </row>
    <row r="14" spans="2:30" ht="23.1" customHeight="1">
      <c r="B14" s="200" t="s">
        <v>97</v>
      </c>
      <c r="C14" s="194">
        <v>0</v>
      </c>
      <c r="D14" s="32"/>
      <c r="E14" s="32"/>
      <c r="F14" s="195"/>
      <c r="G14" s="156"/>
      <c r="H14" s="156"/>
      <c r="I14" s="32"/>
      <c r="J14" s="32"/>
      <c r="K14" s="32"/>
      <c r="L14" s="195"/>
      <c r="M14" s="156"/>
      <c r="N14" s="156"/>
      <c r="O14" s="33"/>
      <c r="P14" s="35"/>
      <c r="Q14" s="35"/>
      <c r="R14" s="34"/>
      <c r="S14" s="156"/>
      <c r="T14" s="156"/>
      <c r="U14" s="157"/>
      <c r="V14" s="32"/>
      <c r="W14" s="32"/>
      <c r="X14" s="210"/>
      <c r="Y14" s="23"/>
      <c r="Z14" s="157">
        <v>0</v>
      </c>
      <c r="AA14" s="203" t="s">
        <v>96</v>
      </c>
      <c r="AB14" s="220">
        <v>0</v>
      </c>
      <c r="AC14" s="106" t="s">
        <v>96</v>
      </c>
      <c r="AD14" s="192"/>
    </row>
    <row r="15" spans="2:30" ht="23.1" customHeight="1">
      <c r="B15" s="200" t="s">
        <v>116</v>
      </c>
      <c r="C15" s="194">
        <v>311828.68</v>
      </c>
      <c r="D15" s="32"/>
      <c r="E15" s="32"/>
      <c r="F15" s="195">
        <v>173320.58999999997</v>
      </c>
      <c r="G15" s="156"/>
      <c r="H15" s="156"/>
      <c r="I15" s="32">
        <f t="shared" ref="I15:I20" si="0">F15/C15</f>
        <v>0.55581991367824146</v>
      </c>
      <c r="J15" s="32"/>
      <c r="K15" s="32"/>
      <c r="L15" s="195">
        <f t="shared" ref="L15:L20" si="1">C15-F15</f>
        <v>138508.09000000003</v>
      </c>
      <c r="M15" s="156"/>
      <c r="N15" s="156"/>
      <c r="O15" s="33">
        <v>10</v>
      </c>
      <c r="P15" s="35"/>
      <c r="Q15" s="35"/>
      <c r="R15" s="204">
        <f>'床位使用(环比)'!D9</f>
        <v>12</v>
      </c>
      <c r="S15" s="156"/>
      <c r="T15" s="156"/>
      <c r="U15" s="157">
        <v>49.75</v>
      </c>
      <c r="V15" s="32"/>
      <c r="W15" s="211"/>
      <c r="X15" s="205">
        <v>39888.050000000003</v>
      </c>
      <c r="Y15" s="206">
        <v>801.77</v>
      </c>
      <c r="Z15" s="157">
        <v>0</v>
      </c>
      <c r="AA15" s="35">
        <f>Z15/L15</f>
        <v>0</v>
      </c>
      <c r="AB15" s="207">
        <v>11489.09</v>
      </c>
      <c r="AC15" s="42">
        <f t="shared" ref="AC15:AC20" si="2">AB15/L15</f>
        <v>8.2948873239101037E-2</v>
      </c>
      <c r="AD15" s="192"/>
    </row>
    <row r="16" spans="2:30" ht="23.1" customHeight="1">
      <c r="B16" s="200" t="s">
        <v>117</v>
      </c>
      <c r="C16" s="194">
        <v>521738.43</v>
      </c>
      <c r="D16" s="32"/>
      <c r="E16" s="32"/>
      <c r="F16" s="195">
        <v>245584.87999999998</v>
      </c>
      <c r="G16" s="156"/>
      <c r="H16" s="156"/>
      <c r="I16" s="32">
        <f t="shared" si="0"/>
        <v>0.470704985254776</v>
      </c>
      <c r="J16" s="32"/>
      <c r="K16" s="32"/>
      <c r="L16" s="195">
        <f t="shared" si="1"/>
        <v>276153.55000000005</v>
      </c>
      <c r="M16" s="156"/>
      <c r="N16" s="156"/>
      <c r="O16" s="33">
        <v>40</v>
      </c>
      <c r="P16" s="35"/>
      <c r="Q16" s="35"/>
      <c r="R16" s="208">
        <f>'床位使用(环比)'!D10</f>
        <v>36</v>
      </c>
      <c r="S16" s="156"/>
      <c r="T16" s="156"/>
      <c r="U16" s="157">
        <v>9.94</v>
      </c>
      <c r="V16" s="32"/>
      <c r="W16" s="32"/>
      <c r="X16" s="205">
        <v>11495.28</v>
      </c>
      <c r="Y16" s="206">
        <v>1155.95</v>
      </c>
      <c r="Z16" s="157">
        <v>0</v>
      </c>
      <c r="AA16" s="35">
        <f>Z16/L16</f>
        <v>0</v>
      </c>
      <c r="AB16" s="207">
        <v>0</v>
      </c>
      <c r="AC16" s="42">
        <f t="shared" si="2"/>
        <v>0</v>
      </c>
      <c r="AD16" s="192"/>
    </row>
    <row r="17" spans="2:30" ht="23.1" customHeight="1">
      <c r="B17" s="200" t="s">
        <v>118</v>
      </c>
      <c r="C17" s="194">
        <v>62385.15</v>
      </c>
      <c r="D17" s="32"/>
      <c r="E17" s="32"/>
      <c r="F17" s="195">
        <v>22061.57</v>
      </c>
      <c r="G17" s="156"/>
      <c r="H17" s="156"/>
      <c r="I17" s="32">
        <f t="shared" si="0"/>
        <v>0.35363495960176416</v>
      </c>
      <c r="J17" s="32"/>
      <c r="K17" s="32"/>
      <c r="L17" s="195">
        <f t="shared" si="1"/>
        <v>40323.58</v>
      </c>
      <c r="M17" s="156"/>
      <c r="N17" s="156"/>
      <c r="O17" s="33">
        <v>2</v>
      </c>
      <c r="P17" s="35"/>
      <c r="Q17" s="35"/>
      <c r="R17" s="204">
        <f>'床位使用(环比)'!D11</f>
        <v>1</v>
      </c>
      <c r="S17" s="156"/>
      <c r="T17" s="156"/>
      <c r="U17" s="157">
        <v>84</v>
      </c>
      <c r="V17" s="32"/>
      <c r="W17" s="32"/>
      <c r="X17" s="205">
        <v>72098.8</v>
      </c>
      <c r="Y17" s="206">
        <v>858.32</v>
      </c>
      <c r="Z17" s="157">
        <v>0</v>
      </c>
      <c r="AA17" s="35">
        <f>Z17/L17</f>
        <v>0</v>
      </c>
      <c r="AB17" s="207">
        <v>588.08000000000004</v>
      </c>
      <c r="AC17" s="42">
        <f t="shared" si="2"/>
        <v>1.4584022549585131E-2</v>
      </c>
      <c r="AD17" s="192"/>
    </row>
    <row r="18" spans="2:30" ht="23.1" customHeight="1">
      <c r="B18" s="200" t="s">
        <v>119</v>
      </c>
      <c r="C18" s="194">
        <v>52861.26</v>
      </c>
      <c r="D18" s="32"/>
      <c r="E18" s="32"/>
      <c r="F18" s="195">
        <v>21867.93</v>
      </c>
      <c r="G18" s="156"/>
      <c r="H18" s="156"/>
      <c r="I18" s="32">
        <f t="shared" si="0"/>
        <v>0.41368537185833254</v>
      </c>
      <c r="J18" s="32"/>
      <c r="K18" s="32"/>
      <c r="L18" s="195">
        <f t="shared" si="1"/>
        <v>30993.33</v>
      </c>
      <c r="M18" s="156"/>
      <c r="N18" s="156"/>
      <c r="O18" s="33">
        <v>1</v>
      </c>
      <c r="P18" s="35"/>
      <c r="Q18" s="35"/>
      <c r="R18" s="204">
        <f>'床位使用(环比)'!D12</f>
        <v>1</v>
      </c>
      <c r="S18" s="156"/>
      <c r="T18" s="156"/>
      <c r="U18" s="157">
        <v>56</v>
      </c>
      <c r="V18" s="32"/>
      <c r="W18" s="32"/>
      <c r="X18" s="205">
        <v>46564.62</v>
      </c>
      <c r="Y18" s="206">
        <v>831.51</v>
      </c>
      <c r="Z18" s="157">
        <v>0</v>
      </c>
      <c r="AA18" s="35">
        <f>Z18/L18</f>
        <v>0</v>
      </c>
      <c r="AB18" s="207">
        <v>0</v>
      </c>
      <c r="AC18" s="42">
        <f t="shared" si="2"/>
        <v>0</v>
      </c>
      <c r="AD18" s="192"/>
    </row>
    <row r="19" spans="2:30" ht="23.1" customHeight="1">
      <c r="B19" s="200" t="s">
        <v>120</v>
      </c>
      <c r="C19" s="194">
        <v>1330459.77</v>
      </c>
      <c r="D19" s="32"/>
      <c r="E19" s="32"/>
      <c r="F19" s="195">
        <v>660789.12</v>
      </c>
      <c r="G19" s="156"/>
      <c r="H19" s="156"/>
      <c r="I19" s="32">
        <f t="shared" si="0"/>
        <v>0.49666223278588872</v>
      </c>
      <c r="J19" s="32"/>
      <c r="K19" s="32"/>
      <c r="L19" s="195">
        <f t="shared" si="1"/>
        <v>669670.65</v>
      </c>
      <c r="M19" s="156"/>
      <c r="N19" s="156"/>
      <c r="O19" s="33">
        <v>82</v>
      </c>
      <c r="P19" s="35"/>
      <c r="Q19" s="35"/>
      <c r="R19" s="208">
        <f>'床位使用(环比)'!D15</f>
        <v>79</v>
      </c>
      <c r="S19" s="156"/>
      <c r="T19" s="156"/>
      <c r="U19" s="157">
        <v>27.57</v>
      </c>
      <c r="V19" s="32"/>
      <c r="W19" s="32"/>
      <c r="X19" s="205">
        <v>20734.34</v>
      </c>
      <c r="Y19" s="206">
        <v>752.07</v>
      </c>
      <c r="Z19" s="157">
        <v>32441.8</v>
      </c>
      <c r="AA19" s="35">
        <f>Z19/L19</f>
        <v>4.8444410696511786E-2</v>
      </c>
      <c r="AB19" s="207">
        <v>72907.14</v>
      </c>
      <c r="AC19" s="42">
        <f t="shared" si="2"/>
        <v>0.1088701438535495</v>
      </c>
      <c r="AD19" s="192"/>
    </row>
    <row r="20" spans="2:30" ht="23.1" customHeight="1">
      <c r="B20" s="200" t="s">
        <v>184</v>
      </c>
      <c r="C20" s="194">
        <v>7291.76</v>
      </c>
      <c r="D20" s="32"/>
      <c r="E20" s="32"/>
      <c r="F20" s="195">
        <v>2931.25</v>
      </c>
      <c r="G20" s="156"/>
      <c r="H20" s="156"/>
      <c r="I20" s="32">
        <f t="shared" si="0"/>
        <v>0.40199485446586281</v>
      </c>
      <c r="J20" s="32"/>
      <c r="K20" s="32"/>
      <c r="L20" s="195">
        <f t="shared" si="1"/>
        <v>4360.51</v>
      </c>
      <c r="M20" s="156"/>
      <c r="N20" s="156"/>
      <c r="O20" s="33">
        <v>0</v>
      </c>
      <c r="P20" s="35"/>
      <c r="Q20" s="35"/>
      <c r="R20" s="209">
        <f>'床位使用(环比)'!D14</f>
        <v>1</v>
      </c>
      <c r="S20" s="156"/>
      <c r="T20" s="156"/>
      <c r="U20" s="157">
        <v>15</v>
      </c>
      <c r="V20" s="32"/>
      <c r="W20" s="32"/>
      <c r="X20" s="205">
        <v>9339.39</v>
      </c>
      <c r="Y20" s="206">
        <v>622.63</v>
      </c>
      <c r="Z20" s="157">
        <v>0</v>
      </c>
      <c r="AA20" s="203" t="s">
        <v>96</v>
      </c>
      <c r="AB20" s="207">
        <v>469.51</v>
      </c>
      <c r="AC20" s="42">
        <f t="shared" si="2"/>
        <v>0.10767318501734888</v>
      </c>
      <c r="AD20" s="192"/>
    </row>
    <row r="22" spans="2:30">
      <c r="B22" s="637"/>
      <c r="C22" s="637"/>
      <c r="D22" s="637"/>
      <c r="E22" s="637"/>
      <c r="F22" s="637"/>
    </row>
  </sheetData>
  <mergeCells count="15">
    <mergeCell ref="B22:F22"/>
    <mergeCell ref="B1:AC2"/>
    <mergeCell ref="B4:AC5"/>
    <mergeCell ref="B7:B8"/>
    <mergeCell ref="C7:E7"/>
    <mergeCell ref="F7:H7"/>
    <mergeCell ref="I7:K7"/>
    <mergeCell ref="L7:N7"/>
    <mergeCell ref="O7:Q7"/>
    <mergeCell ref="R7:T7"/>
    <mergeCell ref="AB7:AC7"/>
    <mergeCell ref="U7:W7"/>
    <mergeCell ref="X7:X8"/>
    <mergeCell ref="Y7:Y8"/>
    <mergeCell ref="Z7:AA7"/>
  </mergeCells>
  <phoneticPr fontId="3" type="noConversion"/>
  <pageMargins left="0.7" right="0.7" top="0.75" bottom="0.75" header="0.3" footer="0.3"/>
  <pageSetup paperSize="9"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sheetPr>
    <tabColor theme="3" tint="0.39997558519241921"/>
  </sheetPr>
  <dimension ref="B1:W19"/>
  <sheetViews>
    <sheetView workbookViewId="0">
      <pane xSplit="2" ySplit="5" topLeftCell="C6" activePane="bottomRight" state="frozen"/>
      <selection activeCell="E21" sqref="E21"/>
      <selection pane="topRight" activeCell="E21" sqref="E21"/>
      <selection pane="bottomLeft" activeCell="E21" sqref="E21"/>
      <selection pane="bottomRight" activeCell="E11" sqref="E11"/>
    </sheetView>
  </sheetViews>
  <sheetFormatPr defaultRowHeight="13.5"/>
  <cols>
    <col min="1" max="1" width="1.875" customWidth="1"/>
    <col min="2" max="2" width="22.5" customWidth="1"/>
    <col min="3" max="3" width="16.625" style="330" customWidth="1"/>
    <col min="4" max="4" width="12" customWidth="1"/>
    <col min="5" max="5" width="11.375" customWidth="1"/>
    <col min="6" max="6" width="14.75" customWidth="1"/>
    <col min="7" max="7" width="11.125" customWidth="1"/>
    <col min="8" max="8" width="10.625" customWidth="1"/>
    <col min="10" max="10" width="9.75" customWidth="1"/>
    <col min="11" max="11" width="10" customWidth="1"/>
    <col min="12" max="12" width="13.5" customWidth="1"/>
    <col min="13" max="13" width="11" customWidth="1"/>
    <col min="14" max="14" width="10" customWidth="1"/>
    <col min="15" max="15" width="9.75" customWidth="1"/>
    <col min="16" max="17" width="10.875" customWidth="1"/>
    <col min="18" max="18" width="13.875" customWidth="1"/>
    <col min="19" max="19" width="12.125" customWidth="1"/>
    <col min="20" max="20" width="14.75" customWidth="1"/>
    <col min="21" max="21" width="10.75" bestFit="1" customWidth="1"/>
    <col min="22" max="22" width="13.125" customWidth="1"/>
  </cols>
  <sheetData>
    <row r="1" spans="2:23" ht="24.95" customHeight="1">
      <c r="B1" s="611" t="s">
        <v>44</v>
      </c>
      <c r="C1" s="611"/>
      <c r="D1" s="611"/>
      <c r="E1" s="611"/>
      <c r="F1" s="611"/>
      <c r="G1" s="611"/>
      <c r="H1" s="611"/>
      <c r="I1" s="611"/>
      <c r="J1" s="611"/>
      <c r="K1" s="611"/>
      <c r="L1" s="611"/>
      <c r="M1" s="611"/>
      <c r="N1" s="611"/>
      <c r="O1" s="611"/>
      <c r="P1" s="611"/>
      <c r="Q1" s="611"/>
      <c r="R1" s="611"/>
      <c r="S1" s="611"/>
      <c r="T1" s="611"/>
      <c r="U1" s="611"/>
      <c r="V1" s="611"/>
      <c r="W1" s="611"/>
    </row>
    <row r="2" spans="2:23" ht="23.45" customHeight="1">
      <c r="B2" s="611"/>
      <c r="C2" s="611"/>
      <c r="D2" s="611"/>
      <c r="E2" s="611"/>
      <c r="F2" s="611"/>
      <c r="G2" s="611"/>
      <c r="H2" s="611"/>
      <c r="I2" s="611"/>
      <c r="J2" s="611"/>
      <c r="K2" s="611"/>
      <c r="L2" s="611"/>
      <c r="M2" s="611"/>
      <c r="N2" s="611"/>
      <c r="O2" s="611"/>
      <c r="P2" s="611"/>
      <c r="Q2" s="611"/>
      <c r="R2" s="611"/>
      <c r="S2" s="611"/>
      <c r="T2" s="611"/>
      <c r="U2" s="611"/>
      <c r="V2" s="611"/>
      <c r="W2" s="611"/>
    </row>
    <row r="3" spans="2:23" ht="6" customHeight="1"/>
    <row r="4" spans="2:23" ht="33" customHeight="1">
      <c r="B4" s="629"/>
      <c r="C4" s="615" t="s">
        <v>0</v>
      </c>
      <c r="D4" s="616"/>
      <c r="E4" s="616"/>
      <c r="F4" s="617" t="s">
        <v>18</v>
      </c>
      <c r="G4" s="617"/>
      <c r="H4" s="617"/>
      <c r="I4" s="616" t="s">
        <v>3</v>
      </c>
      <c r="J4" s="616"/>
      <c r="K4" s="616"/>
      <c r="L4" s="617" t="s">
        <v>19</v>
      </c>
      <c r="M4" s="617"/>
      <c r="N4" s="617"/>
      <c r="O4" s="633" t="s">
        <v>124</v>
      </c>
      <c r="P4" s="634"/>
      <c r="Q4" s="635"/>
      <c r="R4" s="627" t="s">
        <v>173</v>
      </c>
      <c r="S4" s="627" t="s">
        <v>174</v>
      </c>
      <c r="T4" s="616" t="s">
        <v>175</v>
      </c>
      <c r="U4" s="616"/>
      <c r="V4" s="636" t="s">
        <v>176</v>
      </c>
      <c r="W4" s="636"/>
    </row>
    <row r="5" spans="2:23" ht="20.45" customHeight="1" thickBot="1">
      <c r="B5" s="638"/>
      <c r="C5" s="147" t="s">
        <v>138</v>
      </c>
      <c r="D5" s="148" t="s">
        <v>1</v>
      </c>
      <c r="E5" s="148" t="s">
        <v>2</v>
      </c>
      <c r="F5" s="149" t="s">
        <v>177</v>
      </c>
      <c r="G5" s="150" t="s">
        <v>1</v>
      </c>
      <c r="H5" s="150" t="s">
        <v>2</v>
      </c>
      <c r="I5" s="148" t="s">
        <v>177</v>
      </c>
      <c r="J5" s="148" t="s">
        <v>1</v>
      </c>
      <c r="K5" s="148" t="s">
        <v>2</v>
      </c>
      <c r="L5" s="149" t="s">
        <v>177</v>
      </c>
      <c r="M5" s="150" t="s">
        <v>1</v>
      </c>
      <c r="N5" s="150" t="s">
        <v>2</v>
      </c>
      <c r="O5" s="151"/>
      <c r="P5" s="148" t="s">
        <v>1</v>
      </c>
      <c r="Q5" s="148" t="s">
        <v>2</v>
      </c>
      <c r="R5" s="639"/>
      <c r="S5" s="639"/>
      <c r="T5" s="148" t="s">
        <v>177</v>
      </c>
      <c r="U5" s="148" t="s">
        <v>178</v>
      </c>
      <c r="V5" s="149" t="s">
        <v>177</v>
      </c>
      <c r="W5" s="149" t="s">
        <v>178</v>
      </c>
    </row>
    <row r="6" spans="2:23" ht="20.45" customHeight="1" thickTop="1">
      <c r="B6" s="181" t="s">
        <v>180</v>
      </c>
      <c r="C6" s="153">
        <f>SUM(C7:C18)</f>
        <v>10859942.859999999</v>
      </c>
      <c r="D6" s="423">
        <f>(C6-'住院科室（环比）'!C6)/'住院科室（环比）'!C6</f>
        <v>-7.3787055465318843E-2</v>
      </c>
      <c r="E6" s="423">
        <f>(C6-'住院科室 (同比)'!C6)/'住院科室 (同比)'!C6</f>
        <v>0.10334114904963769</v>
      </c>
      <c r="F6" s="187">
        <f>SUM(F7:F18)</f>
        <v>5433625.9399999995</v>
      </c>
      <c r="G6" s="432">
        <f>(F6-'住院科室（环比）'!F6)/'住院科室（环比）'!F6</f>
        <v>-6.2380865079424974E-2</v>
      </c>
      <c r="H6" s="432">
        <f>(F6-'住院科室 (同比)'!F6)/'住院科室 (同比)'!F6</f>
        <v>6.672834719199161E-3</v>
      </c>
      <c r="I6" s="410">
        <f t="shared" ref="I6:I18" si="0">F6/C6</f>
        <v>0.50033651282028935</v>
      </c>
      <c r="J6" s="410">
        <f>I6-'住院科室（环比）'!I6</f>
        <v>6.0866222858451668E-3</v>
      </c>
      <c r="K6" s="410">
        <f>I6-'住院科室 (同比)'!I6</f>
        <v>-4.8046083716760446E-2</v>
      </c>
      <c r="L6" s="187">
        <f>SUM(L7:L18)</f>
        <v>5426316.9199999999</v>
      </c>
      <c r="M6" s="432">
        <f>(L6-'住院科室（环比）'!L6)/'住院科室（环比）'!L6</f>
        <v>-8.493388122794851E-2</v>
      </c>
      <c r="N6" s="432">
        <f>(L6-'住院科室 (同比)'!L6)/'住院科室 (同比)'!L6</f>
        <v>0.22072196920603843</v>
      </c>
      <c r="O6" s="169">
        <v>20.25</v>
      </c>
      <c r="P6" s="423">
        <f>(O6-'住院科室（环比）'!O6)/'住院科室（环比）'!O6</f>
        <v>-0.28646934460887946</v>
      </c>
      <c r="Q6" s="423">
        <f>(O6-'住院科室 (同比)'!O6)/'住院科室 (同比)'!O6</f>
        <v>-0.31564717810070969</v>
      </c>
      <c r="R6" s="170">
        <v>20454.330000000002</v>
      </c>
      <c r="S6" s="424">
        <v>1010.12</v>
      </c>
      <c r="T6" s="422">
        <f>SUM(T7:T18)</f>
        <v>376074.8</v>
      </c>
      <c r="U6" s="423">
        <f>T6/L6</f>
        <v>6.930571979935149E-2</v>
      </c>
      <c r="V6" s="170">
        <f>SUM(V7:V18)</f>
        <v>463217.08</v>
      </c>
      <c r="W6" s="425">
        <f>V6/L6</f>
        <v>8.5364914513691922E-2</v>
      </c>
    </row>
    <row r="7" spans="2:23" ht="21.6" customHeight="1">
      <c r="B7" s="200" t="s">
        <v>100</v>
      </c>
      <c r="C7" s="155">
        <v>1335827.3700000001</v>
      </c>
      <c r="D7" s="32">
        <f>(C7-'住院科室（环比）'!C7)/'住院科室（环比）'!C7</f>
        <v>-7.6157477550785779E-2</v>
      </c>
      <c r="E7" s="32">
        <f>(C7-'住院科室 (同比)'!C7)/'住院科室 (同比)'!C7</f>
        <v>7.5206938685443717E-2</v>
      </c>
      <c r="F7" s="408">
        <v>729192.15</v>
      </c>
      <c r="G7" s="156">
        <f>(F7-'住院科室（环比）'!F7)/'住院科室（环比）'!F7</f>
        <v>-3.7446048646432209E-2</v>
      </c>
      <c r="H7" s="156">
        <f>(F7-'住院科室 (同比)'!F7)/'住院科室 (同比)'!F7</f>
        <v>-4.4338480029676587E-2</v>
      </c>
      <c r="I7" s="32">
        <f t="shared" si="0"/>
        <v>0.54587304196349862</v>
      </c>
      <c r="J7" s="32">
        <f>I7-'住院科室（环比）'!I7</f>
        <v>2.1953601068342765E-2</v>
      </c>
      <c r="K7" s="32">
        <f>I7-'住院科室 (同比)'!I7</f>
        <v>-6.8284240814519004E-2</v>
      </c>
      <c r="L7" s="411">
        <f>C7-F7</f>
        <v>606635.22000000009</v>
      </c>
      <c r="M7" s="156">
        <f>(L7-'住院科室（环比）'!L7)/'住院科室（环比）'!L7</f>
        <v>-0.11875881843720287</v>
      </c>
      <c r="N7" s="156">
        <f>(L7-'住院科室 (同比)'!L7)/'住院科室 (同比)'!L7</f>
        <v>0.26549092293490922</v>
      </c>
      <c r="O7" s="157">
        <v>19.64</v>
      </c>
      <c r="P7" s="32">
        <f>(O7-'住院科室（环比）'!O7)/'住院科室（环比）'!O7</f>
        <v>-0.30403968816442234</v>
      </c>
      <c r="Q7" s="32">
        <f>(O7-'住院科室 (同比)'!O7)/'住院科室 (同比)'!O7</f>
        <v>-0.44109277177006262</v>
      </c>
      <c r="R7" s="158">
        <v>16421.29</v>
      </c>
      <c r="S7" s="159">
        <v>836.05</v>
      </c>
      <c r="T7" s="157">
        <v>455</v>
      </c>
      <c r="U7" s="32">
        <f t="shared" ref="U7:U18" si="1">T7/L7</f>
        <v>7.5003887838889392E-4</v>
      </c>
      <c r="V7" s="413">
        <v>66793.22</v>
      </c>
      <c r="W7" s="412">
        <f t="shared" ref="W7:W17" si="2">V7/L7</f>
        <v>0.11010442156655526</v>
      </c>
    </row>
    <row r="8" spans="2:23" ht="21.6" customHeight="1">
      <c r="B8" s="200" t="s">
        <v>23</v>
      </c>
      <c r="C8" s="155">
        <v>1502748.95</v>
      </c>
      <c r="D8" s="32">
        <f>(C8-'住院科室（环比）'!C8)/'住院科室（环比）'!C8</f>
        <v>-0.10093380361971876</v>
      </c>
      <c r="E8" s="32">
        <f>(C8-'住院科室 (同比)'!C8)/'住院科室 (同比)'!C8</f>
        <v>2.9665656107902415E-2</v>
      </c>
      <c r="F8" s="409">
        <v>723137.11</v>
      </c>
      <c r="G8" s="156">
        <f>(F8-'住院科室（环比）'!F8)/'住院科室（环比）'!F8</f>
        <v>-6.9044298974256943E-2</v>
      </c>
      <c r="H8" s="156">
        <f>(F8-'住院科室 (同比)'!F8)/'住院科室 (同比)'!F8</f>
        <v>-7.9830910842010688E-2</v>
      </c>
      <c r="I8" s="32">
        <f t="shared" si="0"/>
        <v>0.48120952604891193</v>
      </c>
      <c r="J8" s="32">
        <f>I8-'住院科室（环比）'!I8</f>
        <v>1.6483634397930325E-2</v>
      </c>
      <c r="K8" s="32">
        <f>I8-'住院科室 (同比)'!I8</f>
        <v>-5.7262074663001206E-2</v>
      </c>
      <c r="L8" s="411">
        <f t="shared" ref="L8:L18" si="3">C8-F8</f>
        <v>779611.84</v>
      </c>
      <c r="M8" s="156">
        <f>(L8-'住院科室（环比）'!L8)/'住院科室（环比）'!L8</f>
        <v>-0.12862032581370328</v>
      </c>
      <c r="N8" s="156">
        <f>(L8-'住院科室 (同比)'!L8)/'住院科室 (同比)'!L8</f>
        <v>0.15741682324935374</v>
      </c>
      <c r="O8" s="157">
        <v>23.76</v>
      </c>
      <c r="P8" s="32">
        <f>(O8-'住院科室（环比）'!O8)/'住院科室（环比）'!O8</f>
        <v>-1.6806722689075271E-3</v>
      </c>
      <c r="Q8" s="32">
        <f>(O8-'住院科室 (同比)'!O8)/'住院科室 (同比)'!O8</f>
        <v>1.40845070422536E-2</v>
      </c>
      <c r="R8" s="158">
        <v>20119.78</v>
      </c>
      <c r="S8" s="159">
        <v>846.76</v>
      </c>
      <c r="T8" s="157">
        <v>0</v>
      </c>
      <c r="U8" s="32">
        <f t="shared" si="1"/>
        <v>0</v>
      </c>
      <c r="V8" s="414">
        <v>46888.31</v>
      </c>
      <c r="W8" s="412">
        <f t="shared" si="2"/>
        <v>6.0143147646397985E-2</v>
      </c>
    </row>
    <row r="9" spans="2:23" ht="21.6" customHeight="1">
      <c r="B9" s="200" t="s">
        <v>103</v>
      </c>
      <c r="C9" s="155">
        <v>1271578.06</v>
      </c>
      <c r="D9" s="32">
        <f>(C9-'住院科室（环比）'!C9)/'住院科室（环比）'!C9</f>
        <v>-0.14923160056978915</v>
      </c>
      <c r="E9" s="32">
        <f>(C9-'住院科室 (同比)'!C9)/'住院科室 (同比)'!C9</f>
        <v>0.42412088920793423</v>
      </c>
      <c r="F9" s="408">
        <v>628964.25</v>
      </c>
      <c r="G9" s="156">
        <f>(F9-'住院科室（环比）'!F9)/'住院科室（环比）'!F9</f>
        <v>-0.14037522034603955</v>
      </c>
      <c r="H9" s="156">
        <f>(F9-'住院科室 (同比)'!F9)/'住院科室 (同比)'!F9</f>
        <v>0.30338679961332188</v>
      </c>
      <c r="I9" s="32">
        <f t="shared" si="0"/>
        <v>0.49463282655254365</v>
      </c>
      <c r="J9" s="32">
        <f>I9-'住院科室（环比）'!I9</f>
        <v>5.096009894992426E-3</v>
      </c>
      <c r="K9" s="32">
        <f>I9-'住院科室 (同比)'!I9</f>
        <v>-4.5818358767441947E-2</v>
      </c>
      <c r="L9" s="411">
        <f t="shared" si="3"/>
        <v>642613.81000000006</v>
      </c>
      <c r="M9" s="156">
        <f>(L9-'住院科室（环比）'!L9)/'住院科室（环比）'!L9</f>
        <v>-0.15772491472705077</v>
      </c>
      <c r="N9" s="156">
        <f>(L9-'住院科室 (同比)'!L9)/'住院科室 (同比)'!L9</f>
        <v>0.56610990048494525</v>
      </c>
      <c r="O9" s="157">
        <v>17.809999999999999</v>
      </c>
      <c r="P9" s="32">
        <f>(O9-'住院科室（环比）'!O9)/'住院科室（环比）'!O9</f>
        <v>-0.34207609900258595</v>
      </c>
      <c r="Q9" s="32">
        <f>(O9-'住院科室 (同比)'!O9)/'住院科室 (同比)'!O9</f>
        <v>-0.43692696806828962</v>
      </c>
      <c r="R9" s="163">
        <v>15786.79</v>
      </c>
      <c r="S9" s="164">
        <v>886.45</v>
      </c>
      <c r="T9" s="157">
        <v>5200</v>
      </c>
      <c r="U9" s="32">
        <f t="shared" si="1"/>
        <v>8.0919518365159312E-3</v>
      </c>
      <c r="V9" s="415">
        <v>46831.88</v>
      </c>
      <c r="W9" s="412">
        <f t="shared" si="2"/>
        <v>7.2877176417979556E-2</v>
      </c>
    </row>
    <row r="10" spans="2:23" ht="21.6" customHeight="1">
      <c r="B10" s="200" t="s">
        <v>24</v>
      </c>
      <c r="C10" s="155">
        <v>2155388.42</v>
      </c>
      <c r="D10" s="32">
        <f>(C10-'住院科室（环比）'!C10)/'住院科室（环比）'!C10</f>
        <v>8.9996756990020649E-3</v>
      </c>
      <c r="E10" s="32">
        <f>(C10-'住院科室 (同比)'!C10)/'住院科室 (同比)'!C10</f>
        <v>0.16866932629560075</v>
      </c>
      <c r="F10" s="408">
        <v>1175382.8</v>
      </c>
      <c r="G10" s="156">
        <f>(F10-'住院科室（环比）'!F10)/'住院科室（环比）'!F10</f>
        <v>1.9428948726136607E-2</v>
      </c>
      <c r="H10" s="156">
        <f>(F10-'住院科室 (同比)'!F10)/'住院科室 (同比)'!F10</f>
        <v>0.1933680983448797</v>
      </c>
      <c r="I10" s="32">
        <f t="shared" si="0"/>
        <v>0.54532296318080808</v>
      </c>
      <c r="J10" s="32">
        <f>I10-'住院科室（环比）'!I10</f>
        <v>5.5789293389063577E-3</v>
      </c>
      <c r="K10" s="32">
        <f>I10-'住院科室 (同比)'!I10</f>
        <v>1.1286381443848303E-2</v>
      </c>
      <c r="L10" s="411">
        <f t="shared" si="3"/>
        <v>980005.61999999988</v>
      </c>
      <c r="M10" s="156">
        <f>(L10-'住院科室（环比）'!L10)/'住院科室（环比）'!L10</f>
        <v>-3.2307749797633378E-3</v>
      </c>
      <c r="N10" s="156">
        <f>(L10-'住院科室 (同比)'!L10)/'住院科室 (同比)'!L10</f>
        <v>0.14036228054624661</v>
      </c>
      <c r="O10" s="157">
        <v>22.54</v>
      </c>
      <c r="P10" s="32">
        <f>(O10-'住院科室（环比）'!O10)/'住院科室（环比）'!O10</f>
        <v>-0.37974683544303806</v>
      </c>
      <c r="Q10" s="32">
        <f>(O10-'住院科室 (同比)'!O10)/'住院科室 (同比)'!O10</f>
        <v>2.922374429223747E-2</v>
      </c>
      <c r="R10" s="163">
        <v>22898.36</v>
      </c>
      <c r="S10" s="164">
        <v>1015.72</v>
      </c>
      <c r="T10" s="157">
        <v>0</v>
      </c>
      <c r="U10" s="32">
        <f t="shared" si="1"/>
        <v>0</v>
      </c>
      <c r="V10" s="416">
        <v>90992.12</v>
      </c>
      <c r="W10" s="412">
        <f t="shared" si="2"/>
        <v>9.2848569582692803E-2</v>
      </c>
    </row>
    <row r="11" spans="2:23" ht="21.6" customHeight="1">
      <c r="B11" s="200" t="s">
        <v>105</v>
      </c>
      <c r="C11" s="155">
        <v>1567457.57</v>
      </c>
      <c r="D11" s="32">
        <f>(C11-'住院科室（环比）'!C11)/'住院科室（环比）'!C11</f>
        <v>-2.0759259913607973E-2</v>
      </c>
      <c r="E11" s="32">
        <f>(C11-'住院科室 (同比)'!C11)/'住院科室 (同比)'!C11</f>
        <v>-0.13796554372333192</v>
      </c>
      <c r="F11" s="408">
        <v>923778.71</v>
      </c>
      <c r="G11" s="156">
        <f>(F11-'住院科室（环比）'!F11)/'住院科室（环比）'!F11</f>
        <v>1.9889766122007355E-2</v>
      </c>
      <c r="H11" s="156">
        <f>(F11-'住院科室 (同比)'!F11)/'住院科室 (同比)'!F11</f>
        <v>-0.17218422004993988</v>
      </c>
      <c r="I11" s="32">
        <f t="shared" si="0"/>
        <v>0.58934846319316947</v>
      </c>
      <c r="J11" s="32">
        <f>I11-'住院科室（环比）'!I11</f>
        <v>2.3489245426474015E-2</v>
      </c>
      <c r="K11" s="32">
        <f>I11-'住院科室 (同比)'!I11</f>
        <v>-2.4361367340457685E-2</v>
      </c>
      <c r="L11" s="411">
        <f t="shared" si="3"/>
        <v>643678.8600000001</v>
      </c>
      <c r="M11" s="156">
        <f>(L11-'住院科室（环比）'!L11)/'住院科室（环比）'!L11</f>
        <v>-7.3741211890491057E-2</v>
      </c>
      <c r="N11" s="156">
        <f>(L11-'住院科室 (同比)'!L11)/'住院科室 (同比)'!L11</f>
        <v>-8.3601390272319151E-2</v>
      </c>
      <c r="O11" s="157">
        <v>18.600000000000001</v>
      </c>
      <c r="P11" s="32">
        <f>(O11-'住院科室（环比）'!O11)/'住院科室（环比）'!O11</f>
        <v>-0.55320682200336291</v>
      </c>
      <c r="Q11" s="32">
        <f>(O11-'住院科室 (同比)'!O11)/'住院科室 (同比)'!O11</f>
        <v>-0.50307240181672452</v>
      </c>
      <c r="R11" s="163">
        <v>20943.75</v>
      </c>
      <c r="S11" s="164">
        <v>1126.01</v>
      </c>
      <c r="T11" s="157">
        <v>56380.4</v>
      </c>
      <c r="U11" s="32">
        <f t="shared" si="1"/>
        <v>8.7590883441472644E-2</v>
      </c>
      <c r="V11" s="417">
        <v>70056.41</v>
      </c>
      <c r="W11" s="412">
        <f t="shared" si="2"/>
        <v>0.10883751875896622</v>
      </c>
    </row>
    <row r="12" spans="2:23" ht="21.6" customHeight="1">
      <c r="B12" s="200" t="s">
        <v>108</v>
      </c>
      <c r="C12" s="155">
        <v>1345657</v>
      </c>
      <c r="D12" s="32">
        <f>(C12-'住院科室（环比）'!C12)/'住院科室（环比）'!C12</f>
        <v>-5.0046312869228532E-2</v>
      </c>
      <c r="E12" s="32">
        <f>(C12-'住院科室 (同比)'!C12)/'住院科室 (同比)'!C12</f>
        <v>-0.15097841964494674</v>
      </c>
      <c r="F12" s="408">
        <v>546547.80000000005</v>
      </c>
      <c r="G12" s="156">
        <f>(F12-'住院科室（环比）'!F12)/'住院科室（环比）'!F12</f>
        <v>-0.13009616602368118</v>
      </c>
      <c r="H12" s="156">
        <f>(F12-'住院科室 (同比)'!F12)/'住院科室 (同比)'!F12</f>
        <v>-0.27498703149471398</v>
      </c>
      <c r="I12" s="32">
        <f t="shared" si="0"/>
        <v>0.40615684383167483</v>
      </c>
      <c r="J12" s="32">
        <f>I12-'住院科室（环比）'!I12</f>
        <v>-3.7375160835636245E-2</v>
      </c>
      <c r="K12" s="32">
        <f>I12-'住院科室 (同比)'!I12</f>
        <v>-6.9470407544139634E-2</v>
      </c>
      <c r="L12" s="411">
        <f t="shared" si="3"/>
        <v>799109.2</v>
      </c>
      <c r="M12" s="156">
        <f>(L12-'住院科室（环比）'!L12)/'住院科室（环比）'!L12</f>
        <v>1.3757305920548408E-2</v>
      </c>
      <c r="N12" s="156">
        <f>(L12-'住院科室 (同比)'!L12)/'住院科室 (同比)'!L12</f>
        <v>-3.8497602600606078E-2</v>
      </c>
      <c r="O12" s="157">
        <v>16.13</v>
      </c>
      <c r="P12" s="32">
        <f>(O12-'住院科室（环比）'!O12)/'住院科室（环比）'!O12</f>
        <v>-1.5863331299573007E-2</v>
      </c>
      <c r="Q12" s="32">
        <f>(O12-'住院科室 (同比)'!O12)/'住院科室 (同比)'!O12</f>
        <v>-0.63038496791934007</v>
      </c>
      <c r="R12" s="163">
        <v>110571.14</v>
      </c>
      <c r="S12" s="164">
        <v>6857.13</v>
      </c>
      <c r="T12" s="157">
        <v>142270</v>
      </c>
      <c r="U12" s="32">
        <f t="shared" si="1"/>
        <v>0.17803574279960738</v>
      </c>
      <c r="V12" s="418">
        <v>95248.7</v>
      </c>
      <c r="W12" s="412">
        <f t="shared" si="2"/>
        <v>0.11919359707033783</v>
      </c>
    </row>
    <row r="13" spans="2:23" ht="21.6" customHeight="1">
      <c r="B13" s="200" t="s">
        <v>25</v>
      </c>
      <c r="C13" s="155">
        <v>896564.54</v>
      </c>
      <c r="D13" s="32">
        <f>(C13-'住院科室（环比）'!C13)/'住院科室（环比）'!C13</f>
        <v>-0.24147377001642789</v>
      </c>
      <c r="E13" s="32">
        <f>(C13-'住院科室 (同比)'!C13)/'住院科室 (同比)'!C13</f>
        <v>4.3849793923489817E-2</v>
      </c>
      <c r="F13" s="408">
        <v>445826.49</v>
      </c>
      <c r="G13" s="156">
        <f>(F13-'住院科室（环比）'!F13)/'住院科室（环比）'!F13</f>
        <v>-0.11363687061072045</v>
      </c>
      <c r="H13" s="156">
        <f>(F13-'住院科室 (同比)'!F13)/'住院科室 (同比)'!F13</f>
        <v>-4.9235601413599013E-2</v>
      </c>
      <c r="I13" s="32">
        <f t="shared" si="0"/>
        <v>0.49726089992361283</v>
      </c>
      <c r="J13" s="32">
        <f>I13-'住院科室（环比）'!I13</f>
        <v>7.1718113642346759E-2</v>
      </c>
      <c r="K13" s="32">
        <f>I13-'住院科室 (同比)'!I13</f>
        <v>-4.8684750421751966E-2</v>
      </c>
      <c r="L13" s="411">
        <f t="shared" si="3"/>
        <v>450738.05000000005</v>
      </c>
      <c r="M13" s="156">
        <f>(L13-'住院科室（环比）'!L13)/'住院科室（环比）'!L13</f>
        <v>-0.33617198089014155</v>
      </c>
      <c r="N13" s="156">
        <f>(L13-'住院科室 (同比)'!L13)/'住院科室 (同比)'!L13</f>
        <v>0.15577376675541391</v>
      </c>
      <c r="O13" s="157">
        <v>19.579999999999998</v>
      </c>
      <c r="P13" s="32">
        <f>(O13-'住院科室（环比）'!O13)/'住院科室（环比）'!O13</f>
        <v>-0.42428697441928848</v>
      </c>
      <c r="Q13" s="32">
        <f>(O13-'住院科室 (同比)'!O13)/'住院科室 (同比)'!O13</f>
        <v>-0.36593264248704666</v>
      </c>
      <c r="R13" s="163">
        <v>16959.79</v>
      </c>
      <c r="S13" s="164">
        <v>866.37</v>
      </c>
      <c r="T13" s="157">
        <v>0</v>
      </c>
      <c r="U13" s="32">
        <f t="shared" si="1"/>
        <v>0</v>
      </c>
      <c r="V13" s="419">
        <v>28773.05</v>
      </c>
      <c r="W13" s="412">
        <f t="shared" si="2"/>
        <v>6.3835413939426669E-2</v>
      </c>
    </row>
    <row r="14" spans="2:23" ht="21.6" customHeight="1">
      <c r="B14" s="200" t="s">
        <v>107</v>
      </c>
      <c r="C14" s="155">
        <v>66757.87</v>
      </c>
      <c r="D14" s="32">
        <f>(C14-'住院科室（环比）'!C14)/'住院科室（环比）'!C14</f>
        <v>-0.56762648316587827</v>
      </c>
      <c r="E14" s="32">
        <f>(C14-'住院科室 (同比)'!C14)/'住院科室 (同比)'!C14</f>
        <v>-0.34569466880959482</v>
      </c>
      <c r="F14" s="408">
        <v>23641.34</v>
      </c>
      <c r="G14" s="156">
        <f>(F14-'住院科室（环比）'!F14)/'住院科室（环比）'!F14</f>
        <v>-0.61150983141566906</v>
      </c>
      <c r="H14" s="156">
        <f>(F14-'住院科室 (同比)'!F14)/'住院科室 (同比)'!F14</f>
        <v>-0.38526540779763796</v>
      </c>
      <c r="I14" s="32">
        <f t="shared" si="0"/>
        <v>0.35413562475854909</v>
      </c>
      <c r="J14" s="32">
        <f>I14-'住院科室（环比）'!I14</f>
        <v>-4.0002703300233367E-2</v>
      </c>
      <c r="K14" s="32">
        <f>I14-'住院科室 (同比)'!I14</f>
        <v>-2.2795867601143771E-2</v>
      </c>
      <c r="L14" s="411">
        <f t="shared" si="3"/>
        <v>43116.53</v>
      </c>
      <c r="M14" s="156">
        <f>(L14-'住院科室（环比）'!L14)/'住院科室（环比）'!L14</f>
        <v>-0.53907853185980525</v>
      </c>
      <c r="N14" s="156">
        <f>(L14-'住院科室 (同比)'!L14)/'住院科室 (同比)'!L14</f>
        <v>-0.32175595658511241</v>
      </c>
      <c r="O14" s="157">
        <v>8.33</v>
      </c>
      <c r="P14" s="32">
        <f>(O14-'住院科室（环比）'!O14)/'住院科室（环比）'!O14</f>
        <v>2.5862068965517349E-2</v>
      </c>
      <c r="Q14" s="32">
        <f>(O14-'住院科室 (同比)'!O14)/'住院科室 (同比)'!O14</f>
        <v>-0.16699999999999998</v>
      </c>
      <c r="R14" s="163">
        <v>6771.68</v>
      </c>
      <c r="S14" s="164">
        <v>812.6</v>
      </c>
      <c r="T14" s="157">
        <v>195</v>
      </c>
      <c r="U14" s="32">
        <f t="shared" si="1"/>
        <v>4.5226274006744047E-3</v>
      </c>
      <c r="V14" s="420">
        <v>4950.03</v>
      </c>
      <c r="W14" s="412">
        <f t="shared" si="2"/>
        <v>0.11480585288287345</v>
      </c>
    </row>
    <row r="15" spans="2:23" ht="21.6" customHeight="1">
      <c r="B15" s="200" t="s">
        <v>26</v>
      </c>
      <c r="C15" s="155">
        <v>231534.76</v>
      </c>
      <c r="D15" s="32">
        <f>(C15-'住院科室（环比）'!C15)/'住院科室（环比）'!C15</f>
        <v>1.2945454801316745</v>
      </c>
      <c r="E15" s="32">
        <f>(C15-'住院科室 (同比)'!C15)/'住院科室 (同比)'!C15</f>
        <v>4.8566057780717591</v>
      </c>
      <c r="F15" s="408">
        <v>9601.5</v>
      </c>
      <c r="G15" s="156">
        <f>(F15-'住院科室（环比）'!F15)/'住院科室（环比）'!F15</f>
        <v>0.33087252787465149</v>
      </c>
      <c r="H15" s="156">
        <f>(F15-'住院科室 (同比)'!F15)/'住院科室 (同比)'!F15</f>
        <v>1.3530723628262846</v>
      </c>
      <c r="I15" s="32">
        <f t="shared" si="0"/>
        <v>4.1468935377133004E-2</v>
      </c>
      <c r="J15" s="32">
        <f>I15-'住院科室（环比）'!I15</f>
        <v>-3.0027287020234703E-2</v>
      </c>
      <c r="K15" s="32">
        <f>I15-'住院科室 (同比)'!I15</f>
        <v>-6.1743872854779072E-2</v>
      </c>
      <c r="L15" s="411">
        <f t="shared" si="3"/>
        <v>221933.26</v>
      </c>
      <c r="M15" s="156">
        <f>(L15-'住院科室（环比）'!L15)/'住院科室（环比）'!L15</f>
        <v>1.3687497831995532</v>
      </c>
      <c r="N15" s="156">
        <f>(L15-'住院科室 (同比)'!L15)/'住院科室 (同比)'!L15</f>
        <v>5.2598335737418624</v>
      </c>
      <c r="O15" s="157">
        <v>7.16</v>
      </c>
      <c r="P15" s="32">
        <f>(O15-'住院科室（环比）'!O15)/'住院科室（环比）'!O15</f>
        <v>-6.1598951507208358E-2</v>
      </c>
      <c r="Q15" s="32">
        <f>(O15-'住院科室 (同比)'!O15)/'住院科室 (同比)'!O15</f>
        <v>-0.68177777777777782</v>
      </c>
      <c r="R15" s="163">
        <v>12703.47</v>
      </c>
      <c r="S15" s="164">
        <v>1774.75</v>
      </c>
      <c r="T15" s="157">
        <v>121956.4</v>
      </c>
      <c r="U15" s="32">
        <f t="shared" si="1"/>
        <v>0.54951835520282089</v>
      </c>
      <c r="V15" s="421">
        <v>1121.33</v>
      </c>
      <c r="W15" s="412">
        <f t="shared" si="2"/>
        <v>5.052554988828623E-3</v>
      </c>
    </row>
    <row r="16" spans="2:23" ht="21.6" customHeight="1">
      <c r="B16" s="200" t="s">
        <v>109</v>
      </c>
      <c r="C16" s="155">
        <v>259094.06</v>
      </c>
      <c r="D16" s="32">
        <f>(C16-'住院科室（环比）'!C16)/'住院科室（环比）'!C16</f>
        <v>-5.7080989174197322E-2</v>
      </c>
      <c r="E16" s="32"/>
      <c r="F16" s="408">
        <v>104340.96</v>
      </c>
      <c r="G16" s="156">
        <f>(F16-'住院科室（环比）'!F16)/'住院科室（环比）'!F16</f>
        <v>-0.29713075841075948</v>
      </c>
      <c r="H16" s="156"/>
      <c r="I16" s="32">
        <f t="shared" si="0"/>
        <v>0.40271459716212715</v>
      </c>
      <c r="J16" s="32">
        <f>I16-'住院科室（环比）'!I16</f>
        <v>-0.1375384501082762</v>
      </c>
      <c r="K16" s="32"/>
      <c r="L16" s="411">
        <f t="shared" si="3"/>
        <v>154753.09999999998</v>
      </c>
      <c r="M16" s="156">
        <f>(L16-'住院科室（环比）'!L16)/'住院科室（环比）'!L16</f>
        <v>0.22500379367565557</v>
      </c>
      <c r="N16" s="156"/>
      <c r="O16" s="157">
        <v>28.38</v>
      </c>
      <c r="P16" s="32">
        <f>(O16-'住院科室（环比）'!O16)/'住院科室（环比）'!O16</f>
        <v>0.76712328767123295</v>
      </c>
      <c r="Q16" s="32"/>
      <c r="R16" s="163">
        <v>28539.22</v>
      </c>
      <c r="S16" s="164">
        <v>1005.79</v>
      </c>
      <c r="T16" s="157">
        <v>49618</v>
      </c>
      <c r="U16" s="32">
        <f t="shared" si="1"/>
        <v>0.32062685658639478</v>
      </c>
      <c r="V16" s="421">
        <v>5679.1</v>
      </c>
      <c r="W16" s="412">
        <f t="shared" si="2"/>
        <v>3.6697810900072445E-2</v>
      </c>
    </row>
    <row r="17" spans="2:23" ht="21.6" customHeight="1">
      <c r="B17" s="200" t="s">
        <v>179</v>
      </c>
      <c r="C17" s="155">
        <v>5919.66</v>
      </c>
      <c r="D17" s="32">
        <f>(C17-'住院科室（环比）'!C17)/'住院科室（环比）'!C17</f>
        <v>1.96733736352973</v>
      </c>
      <c r="E17" s="32"/>
      <c r="F17" s="408">
        <v>1693.31</v>
      </c>
      <c r="G17" s="156">
        <f>(F17-'住院科室（环比）'!F17)/'住院科室（环比）'!F17</f>
        <v>6.7129907989432454</v>
      </c>
      <c r="H17" s="156"/>
      <c r="I17" s="32">
        <f t="shared" si="0"/>
        <v>0.28604852305706746</v>
      </c>
      <c r="J17" s="32">
        <f>I17-'住院科室（环比）'!I17</f>
        <v>0.17600010054811982</v>
      </c>
      <c r="K17" s="32"/>
      <c r="L17" s="411">
        <f t="shared" si="3"/>
        <v>4226.3500000000004</v>
      </c>
      <c r="M17" s="156">
        <f>(L17-'住院科室（环比）'!L17)/'住院科室（环比）'!L17</f>
        <v>1.3805058015095191</v>
      </c>
      <c r="N17" s="156"/>
      <c r="O17" s="157"/>
      <c r="P17" s="32">
        <f>(O17-'住院科室（环比）'!O17)/'住院科室（环比）'!O17</f>
        <v>-1</v>
      </c>
      <c r="Q17" s="32"/>
      <c r="R17" s="163">
        <v>0</v>
      </c>
      <c r="S17" s="164">
        <v>0</v>
      </c>
      <c r="T17" s="157">
        <v>0</v>
      </c>
      <c r="U17" s="32">
        <f t="shared" si="1"/>
        <v>0</v>
      </c>
      <c r="V17" s="421">
        <v>147.85</v>
      </c>
      <c r="W17" s="412">
        <f t="shared" si="2"/>
        <v>3.4982904870633047E-2</v>
      </c>
    </row>
    <row r="18" spans="2:23" ht="21.6" customHeight="1">
      <c r="B18" s="200" t="s">
        <v>111</v>
      </c>
      <c r="C18" s="155">
        <v>221414.6</v>
      </c>
      <c r="D18" s="32">
        <f>(C18-'住院科室（环比）'!C18)/'住院科室（环比）'!C18</f>
        <v>-9.8536676247034619E-2</v>
      </c>
      <c r="E18" s="32"/>
      <c r="F18" s="408">
        <v>121519.52</v>
      </c>
      <c r="G18" s="156">
        <f>(F18-'住院科室（环比）'!F18)/'住院科室（环比）'!F18</f>
        <v>-7.0092253227701769E-3</v>
      </c>
      <c r="H18" s="156"/>
      <c r="I18" s="32">
        <f t="shared" si="0"/>
        <v>0.54883246181597778</v>
      </c>
      <c r="J18" s="32">
        <f>I18-'住院科室（环比）'!I18</f>
        <v>5.0587817626838838E-2</v>
      </c>
      <c r="K18" s="32"/>
      <c r="L18" s="411">
        <f t="shared" si="3"/>
        <v>99895.08</v>
      </c>
      <c r="M18" s="156">
        <f>(L18-'住院科室（环比）'!L18)/'住院科室（环比）'!L18</f>
        <v>-0.18942372247617201</v>
      </c>
      <c r="N18" s="156"/>
      <c r="O18" s="157">
        <v>30.07</v>
      </c>
      <c r="P18" s="32">
        <f>(O18-'住院科室（环比）'!O18)/'住院科室（环比）'!O18</f>
        <v>1.3922036595067622</v>
      </c>
      <c r="Q18" s="32"/>
      <c r="R18" s="411">
        <v>24951.97</v>
      </c>
      <c r="S18" s="411">
        <v>829.89</v>
      </c>
      <c r="T18" s="157">
        <v>0</v>
      </c>
      <c r="U18" s="32">
        <f t="shared" si="1"/>
        <v>0</v>
      </c>
      <c r="V18" s="421">
        <v>5735.08</v>
      </c>
      <c r="W18" s="412">
        <f>V18/L18</f>
        <v>5.7411035658613017E-2</v>
      </c>
    </row>
    <row r="19" spans="2:23" ht="21.6" customHeight="1">
      <c r="G19" s="171"/>
    </row>
  </sheetData>
  <mergeCells count="11">
    <mergeCell ref="B1:W2"/>
    <mergeCell ref="B4:B5"/>
    <mergeCell ref="C4:E4"/>
    <mergeCell ref="F4:H4"/>
    <mergeCell ref="I4:K4"/>
    <mergeCell ref="L4:N4"/>
    <mergeCell ref="O4:Q4"/>
    <mergeCell ref="R4:R5"/>
    <mergeCell ref="S4:S5"/>
    <mergeCell ref="T4:U4"/>
    <mergeCell ref="V4:W4"/>
  </mergeCells>
  <phoneticPr fontId="3" type="noConversion"/>
  <pageMargins left="0.7" right="0.7" top="0.75" bottom="0.75" header="0.3" footer="0.3"/>
  <pageSetup paperSize="9" orientation="portrait" horizontalDpi="200" verticalDpi="200" r:id="rId1"/>
  <headerFooter alignWithMargins="0"/>
  <ignoredErrors>
    <ignoredError sqref="U6" formula="1"/>
  </ignoredErrors>
</worksheet>
</file>

<file path=xl/worksheets/sheet9.xml><?xml version="1.0" encoding="utf-8"?>
<worksheet xmlns="http://schemas.openxmlformats.org/spreadsheetml/2006/main" xmlns:r="http://schemas.openxmlformats.org/officeDocument/2006/relationships">
  <sheetPr>
    <tabColor theme="3" tint="0.39997558519241921"/>
  </sheetPr>
  <dimension ref="B1:W20"/>
  <sheetViews>
    <sheetView workbookViewId="0">
      <pane xSplit="2" ySplit="5" topLeftCell="N6" activePane="bottomRight" state="frozen"/>
      <selection activeCell="E21" sqref="E21"/>
      <selection pane="topRight" activeCell="E21" sqref="E21"/>
      <selection pane="bottomLeft" activeCell="E21" sqref="E21"/>
      <selection pane="bottomRight" activeCell="J11" sqref="J11"/>
    </sheetView>
  </sheetViews>
  <sheetFormatPr defaultRowHeight="13.5"/>
  <cols>
    <col min="1" max="1" width="1.875" customWidth="1"/>
    <col min="2" max="2" width="20.75" customWidth="1"/>
    <col min="3" max="3" width="16.625" customWidth="1"/>
    <col min="4" max="5" width="6.625" customWidth="1"/>
    <col min="6" max="6" width="13.625" customWidth="1"/>
    <col min="7" max="8" width="6.625" customWidth="1"/>
    <col min="9" max="9" width="12.75" bestFit="1" customWidth="1"/>
    <col min="10" max="11" width="6.625" customWidth="1"/>
    <col min="12" max="12" width="16.25" customWidth="1"/>
    <col min="13" max="14" width="6.625" customWidth="1"/>
    <col min="16" max="17" width="6.625" customWidth="1"/>
    <col min="18" max="18" width="14.375" customWidth="1"/>
    <col min="19" max="19" width="11" customWidth="1"/>
    <col min="20" max="20" width="14.875" customWidth="1"/>
    <col min="22" max="22" width="14.625" customWidth="1"/>
  </cols>
  <sheetData>
    <row r="1" spans="2:23" ht="24.95" customHeight="1">
      <c r="B1" s="611" t="s">
        <v>150</v>
      </c>
      <c r="C1" s="611"/>
      <c r="D1" s="611"/>
      <c r="E1" s="611"/>
      <c r="F1" s="611"/>
      <c r="G1" s="611"/>
      <c r="H1" s="611"/>
      <c r="I1" s="611"/>
      <c r="J1" s="611"/>
      <c r="K1" s="611"/>
      <c r="L1" s="611"/>
      <c r="M1" s="611"/>
      <c r="N1" s="611"/>
      <c r="O1" s="611"/>
      <c r="P1" s="611"/>
      <c r="Q1" s="611"/>
      <c r="R1" s="611"/>
      <c r="S1" s="611"/>
      <c r="T1" s="611"/>
      <c r="U1" s="611"/>
      <c r="V1" s="611"/>
      <c r="W1" s="611"/>
    </row>
    <row r="2" spans="2:23" ht="23.45" customHeight="1">
      <c r="B2" s="611"/>
      <c r="C2" s="611"/>
      <c r="D2" s="611"/>
      <c r="E2" s="611"/>
      <c r="F2" s="611"/>
      <c r="G2" s="611"/>
      <c r="H2" s="611"/>
      <c r="I2" s="611"/>
      <c r="J2" s="611"/>
      <c r="K2" s="611"/>
      <c r="L2" s="611"/>
      <c r="M2" s="611"/>
      <c r="N2" s="611"/>
      <c r="O2" s="611"/>
      <c r="P2" s="611"/>
      <c r="Q2" s="611"/>
      <c r="R2" s="611"/>
      <c r="S2" s="611"/>
      <c r="T2" s="611"/>
      <c r="U2" s="611"/>
      <c r="V2" s="611"/>
      <c r="W2" s="611"/>
    </row>
    <row r="3" spans="2:23" ht="6" customHeight="1"/>
    <row r="4" spans="2:23" ht="33" customHeight="1">
      <c r="B4" s="640"/>
      <c r="C4" s="615" t="s">
        <v>151</v>
      </c>
      <c r="D4" s="616"/>
      <c r="E4" s="616"/>
      <c r="F4" s="617" t="s">
        <v>152</v>
      </c>
      <c r="G4" s="617"/>
      <c r="H4" s="617"/>
      <c r="I4" s="616" t="s">
        <v>153</v>
      </c>
      <c r="J4" s="616"/>
      <c r="K4" s="616"/>
      <c r="L4" s="617" t="s">
        <v>154</v>
      </c>
      <c r="M4" s="617"/>
      <c r="N4" s="617"/>
      <c r="O4" s="633" t="s">
        <v>155</v>
      </c>
      <c r="P4" s="634"/>
      <c r="Q4" s="635"/>
      <c r="R4" s="627" t="s">
        <v>156</v>
      </c>
      <c r="S4" s="627" t="s">
        <v>157</v>
      </c>
      <c r="T4" s="616" t="s">
        <v>158</v>
      </c>
      <c r="U4" s="616"/>
      <c r="V4" s="636" t="s">
        <v>159</v>
      </c>
      <c r="W4" s="636"/>
    </row>
    <row r="5" spans="2:23" ht="20.45" customHeight="1" thickBot="1">
      <c r="B5" s="641"/>
      <c r="C5" s="147" t="s">
        <v>160</v>
      </c>
      <c r="D5" s="148" t="s">
        <v>161</v>
      </c>
      <c r="E5" s="148" t="s">
        <v>162</v>
      </c>
      <c r="F5" s="149" t="s">
        <v>160</v>
      </c>
      <c r="G5" s="150" t="s">
        <v>161</v>
      </c>
      <c r="H5" s="150" t="s">
        <v>162</v>
      </c>
      <c r="I5" s="148" t="s">
        <v>160</v>
      </c>
      <c r="J5" s="148" t="s">
        <v>161</v>
      </c>
      <c r="K5" s="148" t="s">
        <v>162</v>
      </c>
      <c r="L5" s="149" t="s">
        <v>160</v>
      </c>
      <c r="M5" s="150" t="s">
        <v>161</v>
      </c>
      <c r="N5" s="150" t="s">
        <v>162</v>
      </c>
      <c r="O5" s="151"/>
      <c r="P5" s="148" t="s">
        <v>161</v>
      </c>
      <c r="Q5" s="148" t="s">
        <v>162</v>
      </c>
      <c r="R5" s="639"/>
      <c r="S5" s="639"/>
      <c r="T5" s="148" t="s">
        <v>160</v>
      </c>
      <c r="U5" s="148" t="s">
        <v>163</v>
      </c>
      <c r="V5" s="149" t="s">
        <v>160</v>
      </c>
      <c r="W5" s="149" t="s">
        <v>163</v>
      </c>
    </row>
    <row r="6" spans="2:23" ht="20.45" customHeight="1" thickTop="1">
      <c r="B6" s="152" t="s">
        <v>172</v>
      </c>
      <c r="C6" s="426">
        <f>SUM(C7:C18)</f>
        <v>9842778.7899999972</v>
      </c>
      <c r="D6" s="332"/>
      <c r="E6" s="332"/>
      <c r="F6" s="187">
        <f>SUM(F7:F18)</f>
        <v>5397608.5899999999</v>
      </c>
      <c r="G6" s="333"/>
      <c r="H6" s="333"/>
      <c r="I6" s="431">
        <f>F6/C6</f>
        <v>0.54838259653704979</v>
      </c>
      <c r="J6" s="332"/>
      <c r="K6" s="332"/>
      <c r="L6" s="191">
        <f>SUM(L7:L18)</f>
        <v>4445170.2</v>
      </c>
      <c r="M6" s="333"/>
      <c r="N6" s="333"/>
      <c r="O6" s="154">
        <v>29.59</v>
      </c>
      <c r="P6" s="332"/>
      <c r="Q6" s="332"/>
      <c r="R6" s="334">
        <v>30270.54</v>
      </c>
      <c r="S6" s="335">
        <v>1023.17</v>
      </c>
      <c r="T6" s="332"/>
      <c r="U6" s="332"/>
      <c r="V6" s="336"/>
      <c r="W6" s="336"/>
    </row>
    <row r="7" spans="2:23" ht="21.6" customHeight="1">
      <c r="B7" s="200" t="s">
        <v>164</v>
      </c>
      <c r="C7" s="155">
        <v>1242390.95</v>
      </c>
      <c r="D7" s="318"/>
      <c r="E7" s="318"/>
      <c r="F7" s="427">
        <v>763023.45</v>
      </c>
      <c r="G7" s="319"/>
      <c r="H7" s="319"/>
      <c r="I7" s="318">
        <f t="shared" ref="I7:I15" si="0">F7/C7</f>
        <v>0.61415728277801762</v>
      </c>
      <c r="J7" s="318"/>
      <c r="K7" s="318"/>
      <c r="L7" s="429">
        <f>C7-F7</f>
        <v>479367.5</v>
      </c>
      <c r="M7" s="319"/>
      <c r="N7" s="319"/>
      <c r="O7" s="317">
        <v>35.14</v>
      </c>
      <c r="P7" s="318"/>
      <c r="Q7" s="318"/>
      <c r="R7" s="320">
        <v>23245.19</v>
      </c>
      <c r="S7" s="321">
        <v>661.5</v>
      </c>
      <c r="T7" s="317"/>
      <c r="U7" s="318"/>
      <c r="V7" s="160"/>
      <c r="W7" s="161"/>
    </row>
    <row r="8" spans="2:23" ht="21.6" customHeight="1">
      <c r="B8" s="200" t="s">
        <v>23</v>
      </c>
      <c r="C8" s="155">
        <v>1459453.31</v>
      </c>
      <c r="D8" s="32"/>
      <c r="E8" s="32"/>
      <c r="F8" s="428">
        <v>785874.16</v>
      </c>
      <c r="G8" s="156"/>
      <c r="H8" s="156"/>
      <c r="I8" s="32">
        <f t="shared" si="0"/>
        <v>0.53847160071191313</v>
      </c>
      <c r="J8" s="32"/>
      <c r="K8" s="32"/>
      <c r="L8" s="429">
        <f t="shared" ref="L8:L15" si="1">C8-F8</f>
        <v>673579.15</v>
      </c>
      <c r="M8" s="156"/>
      <c r="N8" s="156"/>
      <c r="O8" s="157">
        <v>23.43</v>
      </c>
      <c r="P8" s="32"/>
      <c r="Q8" s="32"/>
      <c r="R8" s="158">
        <v>22867.21</v>
      </c>
      <c r="S8" s="159">
        <v>976.14</v>
      </c>
      <c r="T8" s="157"/>
      <c r="U8" s="32"/>
      <c r="V8" s="160"/>
      <c r="W8" s="161"/>
    </row>
    <row r="9" spans="2:23" ht="21.6" customHeight="1">
      <c r="B9" s="200" t="s">
        <v>165</v>
      </c>
      <c r="C9" s="155">
        <v>892886.32</v>
      </c>
      <c r="D9" s="32"/>
      <c r="E9" s="32"/>
      <c r="F9" s="427">
        <v>482561.47</v>
      </c>
      <c r="G9" s="156"/>
      <c r="H9" s="156"/>
      <c r="I9" s="32">
        <f t="shared" si="0"/>
        <v>0.54045118531998559</v>
      </c>
      <c r="J9" s="32"/>
      <c r="K9" s="32"/>
      <c r="L9" s="429">
        <f t="shared" si="1"/>
        <v>410324.85</v>
      </c>
      <c r="M9" s="156"/>
      <c r="N9" s="156"/>
      <c r="O9" s="157">
        <v>31.63</v>
      </c>
      <c r="P9" s="32"/>
      <c r="Q9" s="32"/>
      <c r="R9" s="163">
        <v>26933.61</v>
      </c>
      <c r="S9" s="164">
        <v>851.45</v>
      </c>
      <c r="T9" s="157"/>
      <c r="U9" s="32"/>
      <c r="V9" s="165"/>
      <c r="W9" s="166"/>
    </row>
    <row r="10" spans="2:23" ht="21.6" customHeight="1">
      <c r="B10" s="200" t="s">
        <v>24</v>
      </c>
      <c r="C10" s="155">
        <v>1844309.91</v>
      </c>
      <c r="D10" s="32"/>
      <c r="E10" s="32"/>
      <c r="F10" s="427">
        <v>984928.96</v>
      </c>
      <c r="G10" s="156"/>
      <c r="H10" s="156"/>
      <c r="I10" s="32">
        <f t="shared" si="0"/>
        <v>0.53403658173695978</v>
      </c>
      <c r="J10" s="32"/>
      <c r="K10" s="32"/>
      <c r="L10" s="429">
        <f t="shared" si="1"/>
        <v>859380.95</v>
      </c>
      <c r="M10" s="156"/>
      <c r="N10" s="156"/>
      <c r="O10" s="157">
        <v>21.9</v>
      </c>
      <c r="P10" s="32"/>
      <c r="Q10" s="32"/>
      <c r="R10" s="163">
        <v>19403.02</v>
      </c>
      <c r="S10" s="164">
        <v>885.9</v>
      </c>
      <c r="T10" s="157"/>
      <c r="U10" s="32"/>
      <c r="V10" s="165"/>
      <c r="W10" s="166"/>
    </row>
    <row r="11" spans="2:23" ht="21.6" customHeight="1">
      <c r="B11" s="200" t="s">
        <v>166</v>
      </c>
      <c r="C11" s="155">
        <v>1818323.57</v>
      </c>
      <c r="D11" s="32"/>
      <c r="E11" s="32"/>
      <c r="F11" s="427">
        <v>1115923.05</v>
      </c>
      <c r="G11" s="156"/>
      <c r="H11" s="156"/>
      <c r="I11" s="32">
        <f t="shared" si="0"/>
        <v>0.61370983053362715</v>
      </c>
      <c r="J11" s="32"/>
      <c r="K11" s="32"/>
      <c r="L11" s="429">
        <f t="shared" si="1"/>
        <v>702400.52</v>
      </c>
      <c r="M11" s="156"/>
      <c r="N11" s="156"/>
      <c r="O11" s="157">
        <v>37.43</v>
      </c>
      <c r="P11" s="32"/>
      <c r="Q11" s="32"/>
      <c r="R11" s="163">
        <v>38168.36</v>
      </c>
      <c r="S11" s="164">
        <v>1019.77</v>
      </c>
      <c r="T11" s="157"/>
      <c r="U11" s="32"/>
      <c r="V11" s="165"/>
      <c r="W11" s="166"/>
    </row>
    <row r="12" spans="2:23" ht="21.6" customHeight="1">
      <c r="B12" s="200" t="s">
        <v>167</v>
      </c>
      <c r="C12" s="155">
        <v>1584950.29</v>
      </c>
      <c r="D12" s="32"/>
      <c r="E12" s="32"/>
      <c r="F12" s="427">
        <v>753845.55</v>
      </c>
      <c r="G12" s="156"/>
      <c r="H12" s="156"/>
      <c r="I12" s="32">
        <f t="shared" si="0"/>
        <v>0.47562725137581446</v>
      </c>
      <c r="J12" s="32"/>
      <c r="K12" s="32"/>
      <c r="L12" s="429">
        <f t="shared" si="1"/>
        <v>831104.74</v>
      </c>
      <c r="M12" s="156"/>
      <c r="N12" s="156"/>
      <c r="O12" s="157">
        <v>43.64</v>
      </c>
      <c r="P12" s="32"/>
      <c r="Q12" s="32"/>
      <c r="R12" s="163">
        <v>185206.17</v>
      </c>
      <c r="S12" s="164">
        <v>4244.3100000000004</v>
      </c>
      <c r="T12" s="157"/>
      <c r="U12" s="32"/>
      <c r="V12" s="165"/>
      <c r="W12" s="166"/>
    </row>
    <row r="13" spans="2:23" ht="21.6" customHeight="1">
      <c r="B13" s="200" t="s">
        <v>25</v>
      </c>
      <c r="C13" s="155">
        <v>858901.87</v>
      </c>
      <c r="D13" s="32"/>
      <c r="E13" s="32"/>
      <c r="F13" s="427">
        <v>468913.74</v>
      </c>
      <c r="G13" s="156"/>
      <c r="H13" s="156"/>
      <c r="I13" s="32">
        <f t="shared" si="0"/>
        <v>0.5459456503453648</v>
      </c>
      <c r="J13" s="32"/>
      <c r="K13" s="32"/>
      <c r="L13" s="429">
        <f t="shared" si="1"/>
        <v>389988.13</v>
      </c>
      <c r="M13" s="156"/>
      <c r="N13" s="156"/>
      <c r="O13" s="157">
        <v>30.88</v>
      </c>
      <c r="P13" s="32"/>
      <c r="Q13" s="32"/>
      <c r="R13" s="163">
        <v>22071.31</v>
      </c>
      <c r="S13" s="164">
        <v>714.86</v>
      </c>
      <c r="T13" s="157"/>
      <c r="U13" s="32"/>
      <c r="V13" s="165"/>
      <c r="W13" s="166"/>
    </row>
    <row r="14" spans="2:23" ht="21.6" customHeight="1">
      <c r="B14" s="200" t="s">
        <v>168</v>
      </c>
      <c r="C14" s="155">
        <v>102028.62</v>
      </c>
      <c r="D14" s="32"/>
      <c r="E14" s="32"/>
      <c r="F14" s="427">
        <v>38457.800000000003</v>
      </c>
      <c r="G14" s="156"/>
      <c r="H14" s="156"/>
      <c r="I14" s="32">
        <f t="shared" si="0"/>
        <v>0.37693149235969287</v>
      </c>
      <c r="J14" s="32"/>
      <c r="K14" s="32"/>
      <c r="L14" s="429">
        <f t="shared" si="1"/>
        <v>63570.819999999992</v>
      </c>
      <c r="M14" s="156"/>
      <c r="N14" s="156"/>
      <c r="O14" s="157">
        <v>10</v>
      </c>
      <c r="P14" s="32"/>
      <c r="Q14" s="32"/>
      <c r="R14" s="163">
        <v>10092.370000000001</v>
      </c>
      <c r="S14" s="164">
        <v>1009.24</v>
      </c>
      <c r="T14" s="157"/>
      <c r="U14" s="32"/>
      <c r="V14" s="165"/>
      <c r="W14" s="166"/>
    </row>
    <row r="15" spans="2:23" ht="21.6" customHeight="1">
      <c r="B15" s="200" t="s">
        <v>26</v>
      </c>
      <c r="C15" s="155">
        <v>39533.949999999997</v>
      </c>
      <c r="D15" s="32"/>
      <c r="E15" s="32"/>
      <c r="F15" s="427">
        <v>4080.41</v>
      </c>
      <c r="G15" s="156"/>
      <c r="H15" s="156"/>
      <c r="I15" s="32">
        <f t="shared" si="0"/>
        <v>0.10321280823191208</v>
      </c>
      <c r="J15" s="32"/>
      <c r="K15" s="32"/>
      <c r="L15" s="429">
        <f t="shared" si="1"/>
        <v>35453.539999999994</v>
      </c>
      <c r="M15" s="156"/>
      <c r="N15" s="156"/>
      <c r="O15" s="157">
        <v>22.5</v>
      </c>
      <c r="P15" s="32"/>
      <c r="Q15" s="32"/>
      <c r="R15" s="163">
        <v>11695.88</v>
      </c>
      <c r="S15" s="164">
        <v>519.82000000000005</v>
      </c>
      <c r="T15" s="157"/>
      <c r="U15" s="32"/>
      <c r="V15" s="165"/>
      <c r="W15" s="166"/>
    </row>
    <row r="16" spans="2:23" ht="21.6" customHeight="1">
      <c r="B16" s="200" t="s">
        <v>169</v>
      </c>
      <c r="C16" s="155">
        <v>0</v>
      </c>
      <c r="D16" s="167"/>
      <c r="E16" s="167"/>
      <c r="F16" s="162">
        <v>0</v>
      </c>
      <c r="G16" s="168"/>
      <c r="H16" s="168"/>
      <c r="I16" s="32"/>
      <c r="J16" s="167"/>
      <c r="K16" s="167"/>
      <c r="L16" s="429">
        <v>0</v>
      </c>
      <c r="M16" s="168"/>
      <c r="N16" s="168"/>
      <c r="O16" s="157"/>
      <c r="P16" s="167"/>
      <c r="Q16" s="167"/>
      <c r="R16" s="163"/>
      <c r="S16" s="164"/>
      <c r="T16" s="157"/>
      <c r="U16" s="32"/>
      <c r="V16" s="165"/>
      <c r="W16" s="166"/>
    </row>
    <row r="17" spans="2:23" ht="21.6" customHeight="1">
      <c r="B17" s="200" t="s">
        <v>170</v>
      </c>
      <c r="C17" s="155">
        <v>0</v>
      </c>
      <c r="D17" s="167"/>
      <c r="E17" s="167"/>
      <c r="F17" s="162">
        <v>0</v>
      </c>
      <c r="G17" s="168"/>
      <c r="H17" s="168"/>
      <c r="I17" s="32"/>
      <c r="J17" s="167"/>
      <c r="K17" s="167"/>
      <c r="L17" s="429">
        <v>0</v>
      </c>
      <c r="M17" s="168"/>
      <c r="N17" s="168"/>
      <c r="O17" s="157"/>
      <c r="P17" s="167"/>
      <c r="Q17" s="167"/>
      <c r="R17" s="163"/>
      <c r="S17" s="164"/>
      <c r="T17" s="157"/>
      <c r="U17" s="32"/>
      <c r="V17" s="165"/>
      <c r="W17" s="166"/>
    </row>
    <row r="18" spans="2:23" ht="21.6" customHeight="1">
      <c r="B18" s="200" t="s">
        <v>171</v>
      </c>
      <c r="C18" s="155">
        <v>0</v>
      </c>
      <c r="D18" s="167"/>
      <c r="E18" s="167"/>
      <c r="F18" s="162">
        <v>0</v>
      </c>
      <c r="G18" s="168"/>
      <c r="H18" s="168"/>
      <c r="I18" s="32"/>
      <c r="J18" s="167"/>
      <c r="K18" s="167"/>
      <c r="L18" s="429">
        <v>0</v>
      </c>
      <c r="M18" s="168"/>
      <c r="N18" s="168"/>
      <c r="O18" s="157"/>
      <c r="P18" s="167"/>
      <c r="Q18" s="167"/>
      <c r="R18" s="163"/>
      <c r="S18" s="164"/>
      <c r="T18" s="157"/>
      <c r="U18" s="32"/>
      <c r="V18" s="165"/>
      <c r="W18" s="166"/>
    </row>
    <row r="19" spans="2:23" ht="21.6" customHeight="1"/>
    <row r="20" spans="2:23">
      <c r="I20" s="171"/>
    </row>
  </sheetData>
  <mergeCells count="11">
    <mergeCell ref="B1:W2"/>
    <mergeCell ref="B4:B5"/>
    <mergeCell ref="C4:E4"/>
    <mergeCell ref="F4:H4"/>
    <mergeCell ref="I4:K4"/>
    <mergeCell ref="L4:N4"/>
    <mergeCell ref="O4:Q4"/>
    <mergeCell ref="R4:R5"/>
    <mergeCell ref="S4:S5"/>
    <mergeCell ref="T4:U4"/>
    <mergeCell ref="V4:W4"/>
  </mergeCells>
  <phoneticPr fontId="3" type="noConversion"/>
  <pageMargins left="0.7" right="0.7" top="0.75" bottom="0.75" header="0.3" footer="0.3"/>
  <pageSetup paperSize="9" orientation="portrait"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综合报表</vt:lpstr>
      <vt:lpstr>全院(2015.8)</vt:lpstr>
      <vt:lpstr>全院 (同比)</vt:lpstr>
      <vt:lpstr>全院 (环比) </vt:lpstr>
      <vt:lpstr>住院各类医保（2015.8）</vt:lpstr>
      <vt:lpstr>住院各类医保（同比）</vt:lpstr>
      <vt:lpstr>住院各类医保（环比)</vt:lpstr>
      <vt:lpstr>住院科室 (2015.8)</vt:lpstr>
      <vt:lpstr>住院科室 (同比)</vt:lpstr>
      <vt:lpstr>住院科室（环比）</vt:lpstr>
      <vt:lpstr>门诊各类医保（2015.8）</vt:lpstr>
      <vt:lpstr>门诊各类医保（同比）</vt:lpstr>
      <vt:lpstr>门诊各类医保（环比）</vt:lpstr>
      <vt:lpstr>门诊分科(2015.8）</vt:lpstr>
      <vt:lpstr>门诊分科(同比)</vt:lpstr>
      <vt:lpstr>门诊分科(环比)</vt:lpstr>
      <vt:lpstr>床位使用(2015.8)</vt:lpstr>
      <vt:lpstr>床位使用(同比)</vt:lpstr>
      <vt:lpstr>Sheet1</vt:lpstr>
      <vt:lpstr>床位使用(环比)</vt:lpstr>
      <vt:lpstr>医技科室 (2015.8)</vt:lpstr>
      <vt:lpstr>医技科室（同比）</vt:lpstr>
      <vt:lpstr>医技科室(环比)</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2015-09-15T03:02:30Z</dcterms:modified>
</cp:coreProperties>
</file>