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三级库存增加减少202110" sheetId="1" r:id="rId1"/>
  </sheets>
  <definedNames>
    <definedName name="_xlnm.Print_Area" localSheetId="0">三级库存增加减少202110!$A$3:$CD$17</definedName>
  </definedNames>
  <calcPr calcId="144525"/>
</workbook>
</file>

<file path=xl/sharedStrings.xml><?xml version="1.0" encoding="utf-8"?>
<sst xmlns="http://schemas.openxmlformats.org/spreadsheetml/2006/main" count="188" uniqueCount="47">
  <si>
    <t>科室编码</t>
  </si>
  <si>
    <t>科室名称</t>
  </si>
  <si>
    <t>低值易耗</t>
  </si>
  <si>
    <t>一次性材料</t>
  </si>
  <si>
    <t>医用材料</t>
  </si>
  <si>
    <t>高值</t>
  </si>
  <si>
    <t>口腔</t>
  </si>
  <si>
    <t>合计</t>
  </si>
  <si>
    <t>上期结存</t>
  </si>
  <si>
    <t>上月属性变更调整</t>
  </si>
  <si>
    <t>本属性变更调整</t>
  </si>
  <si>
    <t>本期增加</t>
  </si>
  <si>
    <t>库房入库</t>
  </si>
  <si>
    <t>供应室入库</t>
  </si>
  <si>
    <t>其他入库</t>
  </si>
  <si>
    <t>本期减少</t>
  </si>
  <si>
    <t>其他出库</t>
  </si>
  <si>
    <t>调整小计</t>
  </si>
  <si>
    <t>小计</t>
  </si>
  <si>
    <t xml:space="preserve">上期结存        </t>
  </si>
  <si>
    <t>调整合计</t>
  </si>
  <si>
    <t>期末余额</t>
  </si>
  <si>
    <t>101</t>
  </si>
  <si>
    <t>呼吸与危重症医学科</t>
  </si>
  <si>
    <t>102</t>
  </si>
  <si>
    <t>消化内科</t>
  </si>
  <si>
    <t>10202</t>
  </si>
  <si>
    <t>消化内科一科(干部保健科)</t>
  </si>
  <si>
    <t>10203</t>
  </si>
  <si>
    <t>消化内科二科(全科医学科)</t>
  </si>
  <si>
    <t>103</t>
  </si>
  <si>
    <t>神经内科</t>
  </si>
  <si>
    <t>104</t>
  </si>
  <si>
    <t>心血管内科</t>
  </si>
  <si>
    <t>194</t>
  </si>
  <si>
    <t>内分泌科(8区）</t>
  </si>
  <si>
    <t>105</t>
  </si>
  <si>
    <t>内分泌科</t>
  </si>
  <si>
    <t>108</t>
  </si>
  <si>
    <t>重症医学科</t>
  </si>
  <si>
    <t>190</t>
  </si>
  <si>
    <t>四区护理(骨科神二病区）</t>
  </si>
  <si>
    <t>191</t>
  </si>
  <si>
    <t>五区护理(综合外科病区5区）</t>
  </si>
  <si>
    <t>综合外科病区（5区）</t>
  </si>
  <si>
    <t>201</t>
  </si>
  <si>
    <t>手术室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</si>
</sst>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176" formatCode="0.00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8">
    <font>
      <sz val="12"/>
      <name val="宋体"/>
      <charset val="134"/>
    </font>
    <font>
      <b/>
      <sz val="11"/>
      <name val="宋体"/>
      <charset val="134"/>
      <scheme val="minor"/>
    </font>
    <font>
      <b/>
      <sz val="12"/>
      <name val="宋体"/>
      <charset val="134"/>
      <scheme val="minor"/>
    </font>
    <font>
      <sz val="9"/>
      <name val="宋体"/>
      <charset val="134"/>
      <scheme val="minor"/>
    </font>
    <font>
      <sz val="12"/>
      <name val="宋体"/>
      <charset val="134"/>
      <scheme val="minor"/>
    </font>
    <font>
      <sz val="9"/>
      <name val="宋体"/>
      <charset val="134"/>
    </font>
    <font>
      <b/>
      <sz val="12"/>
      <name val="宋体"/>
      <charset val="134"/>
    </font>
    <font>
      <b/>
      <sz val="9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5" fillId="12" borderId="14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8" fillId="15" borderId="15" applyNumberFormat="0" applyFont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7" fillId="18" borderId="19" applyNumberFormat="0" applyAlignment="0" applyProtection="0">
      <alignment vertical="center"/>
    </xf>
    <xf numFmtId="0" fontId="23" fillId="18" borderId="14" applyNumberFormat="0" applyAlignment="0" applyProtection="0">
      <alignment vertical="center"/>
    </xf>
    <xf numFmtId="0" fontId="26" fillId="29" borderId="18" applyNumberFormat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0" fillId="2" borderId="0" xfId="0" applyFont="1" applyFill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0" fillId="3" borderId="5" xfId="49" applyNumberFormat="1" applyFont="1" applyFill="1" applyBorder="1" applyAlignment="1"/>
    <xf numFmtId="49" fontId="3" fillId="2" borderId="2" xfId="0" applyNumberFormat="1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0" fontId="4" fillId="2" borderId="2" xfId="0" applyNumberFormat="1" applyFont="1" applyFill="1" applyBorder="1" applyAlignment="1">
      <alignment horizontal="center" vertical="center" wrapText="1"/>
    </xf>
    <xf numFmtId="176" fontId="5" fillId="2" borderId="2" xfId="0" applyNumberFormat="1" applyFont="1" applyFill="1" applyBorder="1" applyAlignment="1">
      <alignment vertical="center"/>
    </xf>
    <xf numFmtId="0" fontId="6" fillId="2" borderId="2" xfId="49" applyFont="1" applyFill="1" applyBorder="1" applyAlignment="1">
      <alignment horizontal="center" vertical="center"/>
    </xf>
    <xf numFmtId="0" fontId="6" fillId="2" borderId="2" xfId="0" applyFont="1" applyFill="1" applyBorder="1" applyAlignment="1">
      <alignment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vertical="center"/>
    </xf>
    <xf numFmtId="0" fontId="1" fillId="2" borderId="9" xfId="0" applyFont="1" applyFill="1" applyBorder="1" applyAlignment="1">
      <alignment vertical="center"/>
    </xf>
    <xf numFmtId="176" fontId="5" fillId="2" borderId="2" xfId="0" applyNumberFormat="1" applyFont="1" applyFill="1" applyBorder="1" applyAlignment="1">
      <alignment vertical="center" wrapText="1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vertical="center"/>
    </xf>
    <xf numFmtId="176" fontId="5" fillId="2" borderId="0" xfId="0" applyNumberFormat="1" applyFont="1" applyFill="1" applyBorder="1" applyAlignment="1">
      <alignment vertical="center"/>
    </xf>
    <xf numFmtId="0" fontId="5" fillId="2" borderId="2" xfId="0" applyNumberFormat="1" applyFont="1" applyFill="1" applyBorder="1" applyAlignment="1">
      <alignment vertical="center"/>
    </xf>
    <xf numFmtId="0" fontId="1" fillId="2" borderId="2" xfId="0" applyNumberFormat="1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176" fontId="0" fillId="2" borderId="0" xfId="0" applyNumberFormat="1" applyFont="1" applyFill="1">
      <alignment vertical="center"/>
    </xf>
    <xf numFmtId="0" fontId="2" fillId="2" borderId="2" xfId="0" applyFont="1" applyFill="1" applyBorder="1" applyAlignment="1">
      <alignment horizontal="center" vertical="center" wrapText="1"/>
    </xf>
    <xf numFmtId="0" fontId="0" fillId="3" borderId="5" xfId="49" applyNumberFormat="1" applyFont="1" applyFill="1" applyBorder="1" applyAlignment="1" quotePrefix="1"/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CD21"/>
  <sheetViews>
    <sheetView tabSelected="1" zoomScale="82" zoomScaleNormal="82" zoomScaleSheetLayoutView="60" workbookViewId="0">
      <selection activeCell="Q2" sqref="Q2"/>
    </sheetView>
  </sheetViews>
  <sheetFormatPr defaultColWidth="8.8" defaultRowHeight="15.6"/>
  <cols>
    <col min="1" max="1" width="5.125" style="1" customWidth="1"/>
    <col min="2" max="2" width="23.875" style="1" customWidth="1"/>
    <col min="3" max="3" width="9.75" style="1" hidden="1" customWidth="1"/>
    <col min="4" max="4" width="11.125" style="1" hidden="1" customWidth="1"/>
    <col min="5" max="5" width="12.75" style="1" hidden="1" customWidth="1"/>
    <col min="6" max="6" width="11" style="1" customWidth="1"/>
    <col min="7" max="11" width="9" style="1"/>
    <col min="12" max="12" width="5.875" style="1" customWidth="1"/>
    <col min="13" max="13" width="9" style="1"/>
    <col min="14" max="14" width="7.375" style="1" customWidth="1"/>
    <col min="15" max="15" width="11" style="1" customWidth="1"/>
    <col min="16" max="16" width="10.125" style="1" customWidth="1"/>
    <col min="17" max="17" width="11.875" style="1" customWidth="1"/>
    <col min="18" max="19" width="10.75" style="1" customWidth="1"/>
    <col min="20" max="22" width="10.25" style="1" customWidth="1"/>
    <col min="23" max="23" width="9" style="1"/>
    <col min="24" max="24" width="9.875" style="1" customWidth="1"/>
    <col min="25" max="26" width="9" style="1" customWidth="1"/>
    <col min="27" max="27" width="12.125" style="1" customWidth="1"/>
    <col min="28" max="28" width="10.625" style="1" customWidth="1"/>
    <col min="29" max="34" width="9" style="1"/>
    <col min="35" max="35" width="10.5" style="1" customWidth="1"/>
    <col min="36" max="37" width="9" style="1"/>
    <col min="38" max="38" width="12.5" style="1" customWidth="1"/>
    <col min="39" max="40" width="9" style="1"/>
    <col min="41" max="41" width="10.875" style="1" customWidth="1"/>
    <col min="42" max="42" width="9.75" style="1"/>
    <col min="43" max="43" width="9.75" style="1" customWidth="1"/>
    <col min="44" max="52" width="9" style="1"/>
    <col min="53" max="54" width="5" style="1" customWidth="1"/>
    <col min="55" max="57" width="6.625" style="1" customWidth="1"/>
    <col min="58" max="58" width="5" style="1" customWidth="1"/>
    <col min="59" max="59" width="9" style="1"/>
    <col min="60" max="61" width="5.625" style="1" customWidth="1"/>
    <col min="62" max="62" width="9" style="1"/>
    <col min="63" max="63" width="11" style="1" customWidth="1"/>
    <col min="64" max="72" width="9" style="1"/>
    <col min="73" max="73" width="11.625" style="1"/>
    <col min="74" max="78" width="8.8" style="1" hidden="1" customWidth="1"/>
    <col min="79" max="80" width="9" style="1" hidden="1" customWidth="1"/>
    <col min="81" max="81" width="9" style="1"/>
    <col min="82" max="82" width="26.25" style="1" customWidth="1"/>
    <col min="83" max="96" width="9" style="1"/>
    <col min="97" max="16384" width="8.8" style="1"/>
  </cols>
  <sheetData>
    <row r="3" spans="1:82">
      <c r="A3" s="2" t="s">
        <v>0</v>
      </c>
      <c r="B3" s="3" t="s">
        <v>1</v>
      </c>
      <c r="C3" s="4" t="s">
        <v>0</v>
      </c>
      <c r="D3" s="4" t="s">
        <v>1</v>
      </c>
      <c r="E3" s="4"/>
      <c r="F3" s="4" t="s">
        <v>2</v>
      </c>
      <c r="G3" s="4"/>
      <c r="H3" s="4"/>
      <c r="I3" s="4"/>
      <c r="J3" s="4"/>
      <c r="K3" s="4"/>
      <c r="L3" s="4"/>
      <c r="M3" s="4"/>
      <c r="N3" s="4"/>
      <c r="O3" s="4"/>
      <c r="P3" s="4"/>
      <c r="Q3" s="16" t="s">
        <v>3</v>
      </c>
      <c r="R3" s="17"/>
      <c r="S3" s="17"/>
      <c r="T3" s="17"/>
      <c r="U3" s="17"/>
      <c r="V3" s="17"/>
      <c r="W3" s="17"/>
      <c r="X3" s="17"/>
      <c r="Y3" s="17"/>
      <c r="Z3" s="17"/>
      <c r="AA3" s="21"/>
      <c r="AB3" s="4" t="s">
        <v>4</v>
      </c>
      <c r="AC3" s="4"/>
      <c r="AD3" s="4"/>
      <c r="AE3" s="4"/>
      <c r="AF3" s="4"/>
      <c r="AG3" s="4"/>
      <c r="AH3" s="4"/>
      <c r="AI3" s="4"/>
      <c r="AJ3" s="4"/>
      <c r="AK3" s="4"/>
      <c r="AL3" s="4"/>
      <c r="AM3" s="4" t="s">
        <v>0</v>
      </c>
      <c r="AN3" s="4" t="s">
        <v>1</v>
      </c>
      <c r="AO3" s="4" t="s">
        <v>5</v>
      </c>
      <c r="AP3" s="4"/>
      <c r="AQ3" s="4"/>
      <c r="AR3" s="4"/>
      <c r="AS3" s="4"/>
      <c r="AT3" s="4"/>
      <c r="AU3" s="4"/>
      <c r="AV3" s="4"/>
      <c r="AW3" s="4"/>
      <c r="AX3" s="4"/>
      <c r="AY3" s="4"/>
      <c r="AZ3" s="4" t="s">
        <v>6</v>
      </c>
      <c r="BA3" s="4"/>
      <c r="BB3" s="4"/>
      <c r="BC3" s="4"/>
      <c r="BD3" s="4"/>
      <c r="BE3" s="4"/>
      <c r="BF3" s="4"/>
      <c r="BG3" s="4"/>
      <c r="BH3" s="4"/>
      <c r="BI3" s="4"/>
      <c r="BJ3" s="4"/>
      <c r="BK3" s="4" t="s">
        <v>7</v>
      </c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 t="s">
        <v>0</v>
      </c>
      <c r="BY3" s="4" t="s">
        <v>1</v>
      </c>
      <c r="CC3" s="4" t="s">
        <v>0</v>
      </c>
      <c r="CD3" s="30" t="s">
        <v>1</v>
      </c>
    </row>
    <row r="4" spans="1:82">
      <c r="A4" s="5"/>
      <c r="B4" s="6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18"/>
      <c r="R4" s="19"/>
      <c r="S4" s="19"/>
      <c r="T4" s="19"/>
      <c r="U4" s="19"/>
      <c r="V4" s="19"/>
      <c r="W4" s="19"/>
      <c r="X4" s="19"/>
      <c r="Y4" s="19"/>
      <c r="Z4" s="19"/>
      <c r="AA4" s="22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CC4" s="4"/>
      <c r="CD4" s="30"/>
    </row>
    <row r="5" ht="57.6" spans="1:82">
      <c r="A5" s="7"/>
      <c r="B5" s="8"/>
      <c r="C5" s="4"/>
      <c r="D5" s="4"/>
      <c r="E5" s="4"/>
      <c r="F5" s="4" t="s">
        <v>8</v>
      </c>
      <c r="G5" s="4" t="s">
        <v>9</v>
      </c>
      <c r="H5" s="4" t="s">
        <v>10</v>
      </c>
      <c r="I5" s="4" t="s">
        <v>11</v>
      </c>
      <c r="J5" s="4" t="s">
        <v>12</v>
      </c>
      <c r="K5" s="4" t="s">
        <v>13</v>
      </c>
      <c r="L5" s="4" t="s">
        <v>14</v>
      </c>
      <c r="M5" s="4" t="s">
        <v>15</v>
      </c>
      <c r="N5" s="4" t="s">
        <v>16</v>
      </c>
      <c r="O5" s="4" t="s">
        <v>17</v>
      </c>
      <c r="P5" s="4" t="s">
        <v>18</v>
      </c>
      <c r="Q5" s="4" t="s">
        <v>19</v>
      </c>
      <c r="R5" s="4" t="s">
        <v>9</v>
      </c>
      <c r="S5" s="4" t="s">
        <v>10</v>
      </c>
      <c r="T5" s="4" t="s">
        <v>11</v>
      </c>
      <c r="U5" s="4" t="s">
        <v>12</v>
      </c>
      <c r="V5" s="4" t="s">
        <v>13</v>
      </c>
      <c r="W5" s="4" t="s">
        <v>14</v>
      </c>
      <c r="X5" s="4" t="s">
        <v>15</v>
      </c>
      <c r="Y5" s="4" t="s">
        <v>16</v>
      </c>
      <c r="Z5" s="4" t="s">
        <v>17</v>
      </c>
      <c r="AA5" s="4" t="s">
        <v>18</v>
      </c>
      <c r="AB5" s="4" t="s">
        <v>8</v>
      </c>
      <c r="AC5" s="4" t="s">
        <v>9</v>
      </c>
      <c r="AD5" s="4" t="s">
        <v>10</v>
      </c>
      <c r="AE5" s="4" t="s">
        <v>11</v>
      </c>
      <c r="AF5" s="4" t="s">
        <v>12</v>
      </c>
      <c r="AG5" s="4" t="s">
        <v>13</v>
      </c>
      <c r="AH5" s="4" t="s">
        <v>14</v>
      </c>
      <c r="AI5" s="4" t="s">
        <v>15</v>
      </c>
      <c r="AJ5" s="4" t="s">
        <v>16</v>
      </c>
      <c r="AK5" s="4" t="s">
        <v>17</v>
      </c>
      <c r="AL5" s="4" t="s">
        <v>18</v>
      </c>
      <c r="AM5" s="4"/>
      <c r="AN5" s="4"/>
      <c r="AO5" s="4" t="s">
        <v>8</v>
      </c>
      <c r="AP5" s="4" t="s">
        <v>9</v>
      </c>
      <c r="AQ5" s="4" t="s">
        <v>10</v>
      </c>
      <c r="AR5" s="4" t="s">
        <v>11</v>
      </c>
      <c r="AS5" s="4" t="s">
        <v>12</v>
      </c>
      <c r="AT5" s="4" t="s">
        <v>13</v>
      </c>
      <c r="AU5" s="4" t="s">
        <v>14</v>
      </c>
      <c r="AV5" s="4" t="s">
        <v>15</v>
      </c>
      <c r="AW5" s="4" t="s">
        <v>16</v>
      </c>
      <c r="AX5" s="4" t="s">
        <v>17</v>
      </c>
      <c r="AY5" s="4" t="s">
        <v>18</v>
      </c>
      <c r="AZ5" s="4" t="s">
        <v>8</v>
      </c>
      <c r="BA5" s="4" t="s">
        <v>9</v>
      </c>
      <c r="BB5" s="4" t="s">
        <v>10</v>
      </c>
      <c r="BC5" s="4" t="s">
        <v>11</v>
      </c>
      <c r="BD5" s="4" t="s">
        <v>12</v>
      </c>
      <c r="BE5" s="4" t="s">
        <v>13</v>
      </c>
      <c r="BF5" s="4" t="s">
        <v>14</v>
      </c>
      <c r="BG5" s="4" t="s">
        <v>15</v>
      </c>
      <c r="BH5" s="4" t="s">
        <v>16</v>
      </c>
      <c r="BI5" s="4" t="s">
        <v>17</v>
      </c>
      <c r="BJ5" s="25" t="s">
        <v>18</v>
      </c>
      <c r="BK5" s="4" t="s">
        <v>8</v>
      </c>
      <c r="BL5" s="4" t="s">
        <v>9</v>
      </c>
      <c r="BM5" s="4" t="s">
        <v>10</v>
      </c>
      <c r="BN5" s="4" t="s">
        <v>11</v>
      </c>
      <c r="BO5" s="4" t="s">
        <v>12</v>
      </c>
      <c r="BP5" s="4" t="s">
        <v>13</v>
      </c>
      <c r="BQ5" s="4" t="s">
        <v>14</v>
      </c>
      <c r="BR5" s="4" t="s">
        <v>15</v>
      </c>
      <c r="BS5" s="4" t="s">
        <v>16</v>
      </c>
      <c r="BT5" s="4" t="s">
        <v>20</v>
      </c>
      <c r="BU5" s="4" t="s">
        <v>21</v>
      </c>
      <c r="BV5" s="4"/>
      <c r="BW5" s="4"/>
      <c r="BX5" s="4"/>
      <c r="BY5" s="4"/>
      <c r="CC5" s="4"/>
      <c r="CD5" s="30"/>
    </row>
    <row r="6" ht="27" customHeight="1" spans="1:82">
      <c r="A6" s="31" t="s">
        <v>22</v>
      </c>
      <c r="B6" s="31" t="s">
        <v>23</v>
      </c>
      <c r="C6" s="10" t="s">
        <v>22</v>
      </c>
      <c r="D6" s="11" t="s">
        <v>23</v>
      </c>
      <c r="E6" s="12">
        <v>21346.42</v>
      </c>
      <c r="F6" s="13">
        <v>179.31</v>
      </c>
      <c r="G6" s="13">
        <v>379.05</v>
      </c>
      <c r="H6" s="13"/>
      <c r="I6" s="13">
        <f>J6+K6</f>
        <v>1116.72</v>
      </c>
      <c r="J6" s="13">
        <v>1116.72</v>
      </c>
      <c r="K6" s="13">
        <v>0</v>
      </c>
      <c r="L6" s="13"/>
      <c r="M6" s="13">
        <v>186.12</v>
      </c>
      <c r="N6" s="13"/>
      <c r="O6" s="13">
        <f>L6-N6</f>
        <v>0</v>
      </c>
      <c r="P6" s="13">
        <f>F6+G6+I6+L6-M6-N6+H6</f>
        <v>1488.96</v>
      </c>
      <c r="Q6" s="20">
        <v>76385.63</v>
      </c>
      <c r="R6" s="20">
        <v>175</v>
      </c>
      <c r="S6" s="20">
        <v>-3926.44</v>
      </c>
      <c r="T6" s="20">
        <f>U6+V6</f>
        <v>76312.89</v>
      </c>
      <c r="U6" s="20">
        <v>45272</v>
      </c>
      <c r="V6" s="20">
        <v>31040.89</v>
      </c>
      <c r="W6" s="20"/>
      <c r="X6" s="20">
        <v>78015.95</v>
      </c>
      <c r="Y6" s="20">
        <v>1555</v>
      </c>
      <c r="Z6" s="20">
        <f>W6-Y6</f>
        <v>-1555</v>
      </c>
      <c r="AA6" s="20">
        <f>Q6+R6+S6+T6+W6-X6-Y6</f>
        <v>69376.13</v>
      </c>
      <c r="AB6" s="13">
        <v>2755.24</v>
      </c>
      <c r="AC6" s="13">
        <v>758</v>
      </c>
      <c r="AD6" s="13"/>
      <c r="AE6" s="13">
        <f>AF6+AG6</f>
        <v>3117</v>
      </c>
      <c r="AF6" s="13">
        <v>2285</v>
      </c>
      <c r="AG6" s="13">
        <v>832</v>
      </c>
      <c r="AH6" s="13"/>
      <c r="AI6" s="13">
        <v>2689.2</v>
      </c>
      <c r="AJ6" s="13"/>
      <c r="AK6" s="20">
        <f>AH6-AJ6</f>
        <v>0</v>
      </c>
      <c r="AL6" s="13">
        <f>AB6+AC6+AE6+AH6-AI6-AJ6+AD6</f>
        <v>3941.04</v>
      </c>
      <c r="AM6" s="10" t="s">
        <v>22</v>
      </c>
      <c r="AN6" s="11" t="s">
        <v>23</v>
      </c>
      <c r="AO6" s="13">
        <v>700</v>
      </c>
      <c r="AP6" s="13">
        <v>1400</v>
      </c>
      <c r="AQ6" s="13"/>
      <c r="AR6" s="13">
        <f>AS6+AT6</f>
        <v>0</v>
      </c>
      <c r="AS6" s="13"/>
      <c r="AT6" s="13"/>
      <c r="AU6" s="13"/>
      <c r="AV6" s="13"/>
      <c r="AW6" s="13"/>
      <c r="AX6" s="20">
        <f>AU6-AW6</f>
        <v>0</v>
      </c>
      <c r="AY6" s="13">
        <f>AO6+AP6+AR6+AU6-AV6-AW6</f>
        <v>2100</v>
      </c>
      <c r="AZ6" s="13">
        <v>0</v>
      </c>
      <c r="BA6" s="13"/>
      <c r="BB6" s="13"/>
      <c r="BC6" s="13"/>
      <c r="BD6" s="13"/>
      <c r="BE6" s="13"/>
      <c r="BF6" s="13"/>
      <c r="BG6" s="13"/>
      <c r="BH6" s="13"/>
      <c r="BI6" s="20">
        <f>BA6+BF6-BH6</f>
        <v>0</v>
      </c>
      <c r="BJ6" s="13">
        <f>AZ6+BA6+BC6+BF6-BG6-BH6</f>
        <v>0</v>
      </c>
      <c r="BK6" s="13">
        <f>F6+Q6+AB6+AO6+AZ6</f>
        <v>80020.18</v>
      </c>
      <c r="BL6" s="13">
        <f>G6+R6+AC6+AP6+BA6</f>
        <v>2712.05</v>
      </c>
      <c r="BM6" s="13">
        <f>H6+S6+AD6+AQ6+BB6</f>
        <v>-3926.44</v>
      </c>
      <c r="BN6" s="13">
        <f>I6+T6+AE6+AR6+BC6</f>
        <v>80546.61</v>
      </c>
      <c r="BO6" s="13">
        <f>J6+U6+AF6+AS6+BD6</f>
        <v>48673.72</v>
      </c>
      <c r="BP6" s="13">
        <f>K6+V6+AG6+AT6+BE6</f>
        <v>31872.89</v>
      </c>
      <c r="BQ6" s="13">
        <f>L6+W6+AH6+AU6+BF6</f>
        <v>0</v>
      </c>
      <c r="BR6" s="13">
        <f>M6+X6+AI6+AV6+BG6</f>
        <v>80891.27</v>
      </c>
      <c r="BS6" s="13">
        <f>N6+Y6+AJ6+AW6+BH6</f>
        <v>1555</v>
      </c>
      <c r="BT6" s="13">
        <f>O6+Z6+AK6+AX6+BI6</f>
        <v>-1555</v>
      </c>
      <c r="BU6" s="13">
        <f>BK6+BL6+BM6+BN6-BR6-BS6</f>
        <v>76906.13</v>
      </c>
      <c r="BV6" s="13"/>
      <c r="BW6" s="13"/>
      <c r="BX6" s="26" t="s">
        <v>22</v>
      </c>
      <c r="BY6" s="27" t="s">
        <v>23</v>
      </c>
      <c r="CC6" s="31" t="s">
        <v>22</v>
      </c>
      <c r="CD6" s="31" t="s">
        <v>23</v>
      </c>
    </row>
    <row r="7" ht="27" hidden="1" customHeight="1" spans="1:82">
      <c r="A7" s="31" t="s">
        <v>24</v>
      </c>
      <c r="B7" s="31" t="s">
        <v>25</v>
      </c>
      <c r="C7" s="10" t="s">
        <v>24</v>
      </c>
      <c r="D7" s="11" t="s">
        <v>25</v>
      </c>
      <c r="E7" s="12">
        <v>27601.33</v>
      </c>
      <c r="F7" s="13">
        <v>0</v>
      </c>
      <c r="G7" s="13"/>
      <c r="H7" s="13"/>
      <c r="I7" s="13">
        <f>J7+K7</f>
        <v>0</v>
      </c>
      <c r="J7" s="13"/>
      <c r="K7" s="13"/>
      <c r="L7" s="13"/>
      <c r="M7" s="13"/>
      <c r="N7" s="13"/>
      <c r="O7" s="13">
        <f>L7-N7</f>
        <v>0</v>
      </c>
      <c r="P7" s="13">
        <f>F7+G7+I7+L7-M7-N7+H7</f>
        <v>0</v>
      </c>
      <c r="Q7" s="20">
        <v>0</v>
      </c>
      <c r="R7" s="20"/>
      <c r="S7" s="20"/>
      <c r="T7" s="20">
        <f>U7+V7</f>
        <v>0</v>
      </c>
      <c r="U7" s="20"/>
      <c r="V7" s="20"/>
      <c r="W7" s="20"/>
      <c r="X7" s="20"/>
      <c r="Y7" s="20"/>
      <c r="Z7" s="20">
        <f>W7-Y7</f>
        <v>0</v>
      </c>
      <c r="AA7" s="20">
        <f>Q7+R7+S7+T7+W7-X7-Y7</f>
        <v>0</v>
      </c>
      <c r="AB7" s="13">
        <v>0</v>
      </c>
      <c r="AC7" s="13"/>
      <c r="AD7" s="13"/>
      <c r="AE7" s="13">
        <f>AF7+AG7</f>
        <v>0</v>
      </c>
      <c r="AF7" s="13"/>
      <c r="AG7" s="13"/>
      <c r="AH7" s="13"/>
      <c r="AI7" s="13"/>
      <c r="AJ7" s="13"/>
      <c r="AK7" s="20">
        <f>AH7-AJ7</f>
        <v>0</v>
      </c>
      <c r="AL7" s="13">
        <f>AB7+AC7+AE7+AH7-AI7-AJ7+AD7</f>
        <v>0</v>
      </c>
      <c r="AM7" s="10" t="s">
        <v>24</v>
      </c>
      <c r="AN7" s="11" t="s">
        <v>25</v>
      </c>
      <c r="AO7" s="13">
        <v>0</v>
      </c>
      <c r="AP7" s="13"/>
      <c r="AQ7" s="13"/>
      <c r="AR7" s="13">
        <f>AS7+AT7</f>
        <v>0</v>
      </c>
      <c r="AS7" s="13"/>
      <c r="AT7" s="13"/>
      <c r="AU7" s="13"/>
      <c r="AV7" s="13"/>
      <c r="AW7" s="13"/>
      <c r="AX7" s="20">
        <f>AU7-AW7</f>
        <v>0</v>
      </c>
      <c r="AY7" s="13">
        <f>AO7+AP7+AR7+AU7-AV7-AW7</f>
        <v>0</v>
      </c>
      <c r="AZ7" s="13">
        <v>0</v>
      </c>
      <c r="BA7" s="13"/>
      <c r="BB7" s="13"/>
      <c r="BC7" s="13"/>
      <c r="BD7" s="13"/>
      <c r="BE7" s="13"/>
      <c r="BF7" s="13"/>
      <c r="BG7" s="13"/>
      <c r="BH7" s="13"/>
      <c r="BI7" s="20">
        <f>BA7+BF7-BH7</f>
        <v>0</v>
      </c>
      <c r="BJ7" s="13">
        <f>AZ7+BA7+BC7+BF7-BG7-BH7</f>
        <v>0</v>
      </c>
      <c r="BK7" s="13">
        <f>F7+Q7+AB7+AO7+AZ7</f>
        <v>0</v>
      </c>
      <c r="BL7" s="13">
        <f>G7+R7+AC7+AP7+BA7</f>
        <v>0</v>
      </c>
      <c r="BM7" s="13">
        <f>H7+S7+AD7+AQ7+BB7</f>
        <v>0</v>
      </c>
      <c r="BN7" s="13">
        <f>I7+T7+AE7+AR7+BC7</f>
        <v>0</v>
      </c>
      <c r="BO7" s="13">
        <f>J7+U7+AF7+AS7+BD7</f>
        <v>0</v>
      </c>
      <c r="BP7" s="13">
        <f>K7+V7+AG7+AT7+BE7</f>
        <v>0</v>
      </c>
      <c r="BQ7" s="13">
        <f>L7+W7+AH7+AU7+BF7</f>
        <v>0</v>
      </c>
      <c r="BR7" s="13">
        <f>M7+X7+AI7+AV7+BG7</f>
        <v>0</v>
      </c>
      <c r="BS7" s="13">
        <f>N7+Y7+AJ7+AW7+BH7</f>
        <v>0</v>
      </c>
      <c r="BT7" s="13">
        <f>O7+Z7+AK7+AX7+BI7</f>
        <v>0</v>
      </c>
      <c r="BU7" s="13">
        <f>BK7+BL7+BM7+BN7-BR7-BS7</f>
        <v>0</v>
      </c>
      <c r="BV7" s="13"/>
      <c r="BW7" s="13"/>
      <c r="BX7" s="26" t="s">
        <v>24</v>
      </c>
      <c r="BY7" s="27" t="s">
        <v>25</v>
      </c>
      <c r="CC7" s="31" t="s">
        <v>24</v>
      </c>
      <c r="CD7" s="31" t="s">
        <v>25</v>
      </c>
    </row>
    <row r="8" ht="27" customHeight="1" spans="1:82">
      <c r="A8" s="31" t="s">
        <v>26</v>
      </c>
      <c r="B8" s="31" t="s">
        <v>27</v>
      </c>
      <c r="C8" s="10"/>
      <c r="D8" s="11" t="s">
        <v>27</v>
      </c>
      <c r="E8" s="12">
        <v>13745.72</v>
      </c>
      <c r="F8" s="13">
        <v>0</v>
      </c>
      <c r="G8" s="13"/>
      <c r="H8" s="13"/>
      <c r="I8" s="13">
        <f>J8+K8</f>
        <v>0</v>
      </c>
      <c r="J8" s="13"/>
      <c r="K8" s="13"/>
      <c r="L8" s="13"/>
      <c r="M8" s="13"/>
      <c r="N8" s="13"/>
      <c r="O8" s="13">
        <f>L8-N8</f>
        <v>0</v>
      </c>
      <c r="P8" s="13">
        <f>F8+G8+I8+L8-M8-N8+H8</f>
        <v>0</v>
      </c>
      <c r="Q8" s="20">
        <v>4688.41</v>
      </c>
      <c r="R8" s="20"/>
      <c r="S8" s="20">
        <v>94.72</v>
      </c>
      <c r="T8" s="20">
        <f>U8+V8</f>
        <v>20021.65</v>
      </c>
      <c r="U8" s="20">
        <v>8019</v>
      </c>
      <c r="V8" s="20">
        <v>12002.65</v>
      </c>
      <c r="W8" s="20"/>
      <c r="X8" s="20">
        <v>18713.12</v>
      </c>
      <c r="Y8" s="20">
        <v>126.5</v>
      </c>
      <c r="Z8" s="20">
        <f>W8-Y8</f>
        <v>-126.5</v>
      </c>
      <c r="AA8" s="20">
        <f>Q8+R8+S8+T8+W8-X8-Y8</f>
        <v>5965.16</v>
      </c>
      <c r="AB8" s="13">
        <v>3685.75</v>
      </c>
      <c r="AC8" s="13"/>
      <c r="AD8" s="13"/>
      <c r="AE8" s="13">
        <f>AF8+AG8</f>
        <v>4350.32</v>
      </c>
      <c r="AF8" s="13">
        <v>3614</v>
      </c>
      <c r="AG8" s="13">
        <v>736.32</v>
      </c>
      <c r="AH8" s="13"/>
      <c r="AI8" s="13">
        <v>4053.24</v>
      </c>
      <c r="AJ8" s="13"/>
      <c r="AK8" s="20">
        <f>AH8-AJ8</f>
        <v>0</v>
      </c>
      <c r="AL8" s="13">
        <f>AB8+AC8+AE8+AH8-AI8-AJ8+AD8</f>
        <v>3982.83</v>
      </c>
      <c r="AM8" s="10"/>
      <c r="AN8" s="11"/>
      <c r="AO8" s="13">
        <v>0</v>
      </c>
      <c r="AP8" s="13"/>
      <c r="AQ8" s="13"/>
      <c r="AR8" s="13">
        <f>AS8+AT8</f>
        <v>0</v>
      </c>
      <c r="AS8" s="13"/>
      <c r="AT8" s="13"/>
      <c r="AU8" s="13"/>
      <c r="AV8" s="13"/>
      <c r="AW8" s="13"/>
      <c r="AX8" s="20">
        <f>AU8-AW8</f>
        <v>0</v>
      </c>
      <c r="AY8" s="13">
        <f>AO8+AP8+AR8+AU8-AV8-AW8</f>
        <v>0</v>
      </c>
      <c r="AZ8" s="13">
        <v>0</v>
      </c>
      <c r="BA8" s="13"/>
      <c r="BB8" s="13"/>
      <c r="BC8" s="13"/>
      <c r="BD8" s="13"/>
      <c r="BE8" s="13"/>
      <c r="BF8" s="13"/>
      <c r="BG8" s="13"/>
      <c r="BH8" s="13"/>
      <c r="BI8" s="20">
        <f>BA8+BF8-BH8</f>
        <v>0</v>
      </c>
      <c r="BJ8" s="13">
        <f>AZ8+BA8+BC8+BF8-BG8-BH8</f>
        <v>0</v>
      </c>
      <c r="BK8" s="13">
        <f>F8+Q8+AB8+AO8+AZ8</f>
        <v>8374.16</v>
      </c>
      <c r="BL8" s="13">
        <f>G8+R8+AC8+AP8+BA8</f>
        <v>0</v>
      </c>
      <c r="BM8" s="13">
        <f>H8+S8+AD8+AQ8+BB8</f>
        <v>94.72</v>
      </c>
      <c r="BN8" s="13">
        <f>I8+T8+AE8+AR8+BC8</f>
        <v>24371.97</v>
      </c>
      <c r="BO8" s="13">
        <f>J8+U8+AF8+AS8+BD8</f>
        <v>11633</v>
      </c>
      <c r="BP8" s="13">
        <f>K8+V8+AG8+AT8+BE8</f>
        <v>12738.97</v>
      </c>
      <c r="BQ8" s="13">
        <f>L8+W8+AH8+AU8+BF8</f>
        <v>0</v>
      </c>
      <c r="BR8" s="13">
        <f>M8+X8+AI8+AV8+BG8</f>
        <v>22766.36</v>
      </c>
      <c r="BS8" s="13">
        <f>N8+Y8+AJ8+AW8+BH8</f>
        <v>126.5</v>
      </c>
      <c r="BT8" s="13">
        <f>O8+Z8+AK8+AX8+BI8</f>
        <v>-126.5</v>
      </c>
      <c r="BU8" s="13">
        <f>BK8+BL8+BM8+BN8-BR8-BS8</f>
        <v>9947.99</v>
      </c>
      <c r="BV8" s="13"/>
      <c r="BW8" s="13"/>
      <c r="BX8" s="26"/>
      <c r="BY8" s="27"/>
      <c r="CC8" s="31" t="s">
        <v>26</v>
      </c>
      <c r="CD8" s="31" t="s">
        <v>27</v>
      </c>
    </row>
    <row r="9" ht="27" customHeight="1" spans="1:82">
      <c r="A9" s="31" t="s">
        <v>28</v>
      </c>
      <c r="B9" s="31" t="s">
        <v>29</v>
      </c>
      <c r="C9" s="10"/>
      <c r="D9" s="11" t="s">
        <v>29</v>
      </c>
      <c r="E9" s="12">
        <v>17222.08</v>
      </c>
      <c r="F9" s="13">
        <v>0</v>
      </c>
      <c r="G9" s="13"/>
      <c r="H9" s="13"/>
      <c r="I9" s="13">
        <f>J9+K9</f>
        <v>0</v>
      </c>
      <c r="J9" s="13"/>
      <c r="K9" s="13"/>
      <c r="L9" s="13"/>
      <c r="M9" s="13"/>
      <c r="N9" s="13"/>
      <c r="O9" s="13">
        <f>L9-N9</f>
        <v>0</v>
      </c>
      <c r="P9" s="13">
        <f>F9+G9+I9+L9-M9-N9+H9</f>
        <v>0</v>
      </c>
      <c r="Q9" s="20">
        <v>8692.8</v>
      </c>
      <c r="R9" s="20"/>
      <c r="S9" s="20">
        <v>-49.76</v>
      </c>
      <c r="T9" s="20">
        <f>U9+V9</f>
        <v>6274.33</v>
      </c>
      <c r="U9" s="20">
        <v>2495</v>
      </c>
      <c r="V9" s="20">
        <v>3779.33</v>
      </c>
      <c r="W9" s="20"/>
      <c r="X9" s="20">
        <v>9880.22</v>
      </c>
      <c r="Y9" s="20">
        <v>28</v>
      </c>
      <c r="Z9" s="20">
        <f>W9-Y9</f>
        <v>-28</v>
      </c>
      <c r="AA9" s="20">
        <f>Q9+R9+S9+T9+W9-X9-Y9</f>
        <v>5009.15</v>
      </c>
      <c r="AB9" s="13">
        <v>2285.83</v>
      </c>
      <c r="AC9" s="13"/>
      <c r="AD9" s="13"/>
      <c r="AE9" s="13">
        <f>AF9+AG9</f>
        <v>124.8</v>
      </c>
      <c r="AF9" s="13"/>
      <c r="AG9" s="13">
        <v>124.8</v>
      </c>
      <c r="AH9" s="13"/>
      <c r="AI9" s="13">
        <v>1551.08</v>
      </c>
      <c r="AJ9" s="13"/>
      <c r="AK9" s="20">
        <f>AH9-AJ9</f>
        <v>0</v>
      </c>
      <c r="AL9" s="13">
        <f>AB9+AC9+AE9+AH9-AI9-AJ9+AD9</f>
        <v>859.55</v>
      </c>
      <c r="AM9" s="10"/>
      <c r="AN9" s="11"/>
      <c r="AO9" s="13">
        <v>0</v>
      </c>
      <c r="AP9" s="13"/>
      <c r="AQ9" s="13"/>
      <c r="AR9" s="13">
        <f>AS9+AT9</f>
        <v>0</v>
      </c>
      <c r="AS9" s="13"/>
      <c r="AT9" s="13"/>
      <c r="AU9" s="13"/>
      <c r="AV9" s="13"/>
      <c r="AW9" s="13"/>
      <c r="AX9" s="20">
        <f>AU9-AW9</f>
        <v>0</v>
      </c>
      <c r="AY9" s="13">
        <f>AO9+AP9+AR9+AU9-AV9-AW9</f>
        <v>0</v>
      </c>
      <c r="AZ9" s="13">
        <v>0</v>
      </c>
      <c r="BA9" s="13"/>
      <c r="BB9" s="13"/>
      <c r="BC9" s="13"/>
      <c r="BD9" s="13"/>
      <c r="BE9" s="13"/>
      <c r="BF9" s="13"/>
      <c r="BG9" s="13"/>
      <c r="BH9" s="13"/>
      <c r="BI9" s="20">
        <f>BA9+BF9-BH9</f>
        <v>0</v>
      </c>
      <c r="BJ9" s="13">
        <f>AZ9+BA9+BC9+BF9-BG9-BH9</f>
        <v>0</v>
      </c>
      <c r="BK9" s="13">
        <f>F9+Q9+AB9+AO9+AZ9</f>
        <v>10978.63</v>
      </c>
      <c r="BL9" s="13">
        <f>G9+R9+AC9+AP9+BA9</f>
        <v>0</v>
      </c>
      <c r="BM9" s="13">
        <f>H9+S9+AD9+AQ9+BB9</f>
        <v>-49.76</v>
      </c>
      <c r="BN9" s="13">
        <f>I9+T9+AE9+AR9+BC9</f>
        <v>6399.13</v>
      </c>
      <c r="BO9" s="13">
        <f>J9+U9+AF9+AS9+BD9</f>
        <v>2495</v>
      </c>
      <c r="BP9" s="13">
        <f>K9+V9+AG9+AT9+BE9</f>
        <v>3904.13</v>
      </c>
      <c r="BQ9" s="13">
        <f>L9+W9+AH9+AU9+BF9</f>
        <v>0</v>
      </c>
      <c r="BR9" s="13">
        <f>M9+X9+AI9+AV9+BG9</f>
        <v>11431.3</v>
      </c>
      <c r="BS9" s="13">
        <f>N9+Y9+AJ9+AW9+BH9</f>
        <v>28</v>
      </c>
      <c r="BT9" s="13">
        <f>O9+Z9+AK9+AX9+BI9</f>
        <v>-28</v>
      </c>
      <c r="BU9" s="13">
        <f>BK9+BL9+BM9+BN9-BR9-BS9</f>
        <v>5868.7</v>
      </c>
      <c r="BV9" s="13"/>
      <c r="BW9" s="13"/>
      <c r="BX9" s="26"/>
      <c r="BY9" s="27"/>
      <c r="CC9" s="31" t="s">
        <v>28</v>
      </c>
      <c r="CD9" s="31" t="s">
        <v>29</v>
      </c>
    </row>
    <row r="10" ht="27" customHeight="1" spans="1:82">
      <c r="A10" s="31" t="s">
        <v>30</v>
      </c>
      <c r="B10" s="31" t="s">
        <v>31</v>
      </c>
      <c r="C10" s="10" t="s">
        <v>30</v>
      </c>
      <c r="D10" s="11" t="s">
        <v>31</v>
      </c>
      <c r="E10" s="12">
        <v>7861.16</v>
      </c>
      <c r="F10" s="13">
        <v>186.12</v>
      </c>
      <c r="G10" s="13"/>
      <c r="H10" s="13"/>
      <c r="I10" s="13">
        <f>J10+K10</f>
        <v>0</v>
      </c>
      <c r="J10" s="13"/>
      <c r="K10" s="13"/>
      <c r="L10" s="13"/>
      <c r="M10" s="13"/>
      <c r="N10" s="13"/>
      <c r="O10" s="13">
        <f>L10-N10</f>
        <v>0</v>
      </c>
      <c r="P10" s="13">
        <f>F10+G10+I10+L10-M10-N10+H10</f>
        <v>186.12</v>
      </c>
      <c r="Q10" s="20">
        <v>37615.15</v>
      </c>
      <c r="R10" s="20"/>
      <c r="S10" s="20">
        <v>203.8</v>
      </c>
      <c r="T10" s="20">
        <f>U10+V10</f>
        <v>34720.1</v>
      </c>
      <c r="U10" s="20">
        <v>15370</v>
      </c>
      <c r="V10" s="20">
        <v>19350.1</v>
      </c>
      <c r="W10" s="20"/>
      <c r="X10" s="20">
        <v>37194.07</v>
      </c>
      <c r="Y10" s="20">
        <v>58</v>
      </c>
      <c r="Z10" s="20">
        <f>W10-Y10</f>
        <v>-58</v>
      </c>
      <c r="AA10" s="20">
        <f>Q10+R10+S10+T10+W10-X10-Y10</f>
        <v>35286.98</v>
      </c>
      <c r="AB10" s="13">
        <v>1263.24</v>
      </c>
      <c r="AC10" s="13"/>
      <c r="AD10" s="13"/>
      <c r="AE10" s="13">
        <f>AF10+AG10</f>
        <v>1123.8</v>
      </c>
      <c r="AF10" s="13">
        <v>1103</v>
      </c>
      <c r="AG10" s="13">
        <v>20.8</v>
      </c>
      <c r="AH10" s="13"/>
      <c r="AI10" s="13">
        <v>810.1</v>
      </c>
      <c r="AJ10" s="13"/>
      <c r="AK10" s="20">
        <f>AH10-AJ10</f>
        <v>0</v>
      </c>
      <c r="AL10" s="13">
        <f>AB10+AC10+AE10+AH10-AI10-AJ10+AD10</f>
        <v>1576.94</v>
      </c>
      <c r="AM10" s="10" t="s">
        <v>30</v>
      </c>
      <c r="AN10" s="11" t="s">
        <v>31</v>
      </c>
      <c r="AO10" s="13">
        <v>3180</v>
      </c>
      <c r="AP10" s="13"/>
      <c r="AQ10" s="13"/>
      <c r="AR10" s="13">
        <f>AS10+AT10</f>
        <v>0</v>
      </c>
      <c r="AS10" s="13"/>
      <c r="AT10" s="13"/>
      <c r="AU10" s="13"/>
      <c r="AV10" s="13"/>
      <c r="AW10" s="13"/>
      <c r="AX10" s="20">
        <f>AU10-AW10</f>
        <v>0</v>
      </c>
      <c r="AY10" s="13">
        <f>AO10+AP10+AR10+AU10-AV10-AW10</f>
        <v>3180</v>
      </c>
      <c r="AZ10" s="13">
        <v>0</v>
      </c>
      <c r="BA10" s="13"/>
      <c r="BB10" s="13"/>
      <c r="BC10" s="13"/>
      <c r="BD10" s="13"/>
      <c r="BE10" s="13"/>
      <c r="BF10" s="13"/>
      <c r="BG10" s="13"/>
      <c r="BH10" s="13"/>
      <c r="BI10" s="20">
        <f>BA10+BF10-BH10</f>
        <v>0</v>
      </c>
      <c r="BJ10" s="13">
        <f>AZ10+BA10+BC10+BF10-BG10-BH10</f>
        <v>0</v>
      </c>
      <c r="BK10" s="13">
        <f>F10+Q10+AB10+AO10+AZ10</f>
        <v>42244.51</v>
      </c>
      <c r="BL10" s="13">
        <f>G10+R10+AC10+AP10+BA10</f>
        <v>0</v>
      </c>
      <c r="BM10" s="13">
        <f>H10+S10+AD10+AQ10+BB10</f>
        <v>203.8</v>
      </c>
      <c r="BN10" s="13">
        <f>I10+T10+AE10+AR10+BC10</f>
        <v>35843.9</v>
      </c>
      <c r="BO10" s="13">
        <f>J10+U10+AF10+AS10+BD10</f>
        <v>16473</v>
      </c>
      <c r="BP10" s="13">
        <f>K10+V10+AG10+AT10+BE10</f>
        <v>19370.9</v>
      </c>
      <c r="BQ10" s="13">
        <f>L10+W10+AH10+AU10+BF10</f>
        <v>0</v>
      </c>
      <c r="BR10" s="13">
        <f>M10+X10+AI10+AV10+BG10</f>
        <v>38004.17</v>
      </c>
      <c r="BS10" s="13">
        <f>N10+Y10+AJ10+AW10+BH10</f>
        <v>58</v>
      </c>
      <c r="BT10" s="13">
        <f>O10+Z10+AK10+AX10+BI10</f>
        <v>-58</v>
      </c>
      <c r="BU10" s="13">
        <f>BK10+BL10+BM10+BN10-BR10-BS10</f>
        <v>40230.04</v>
      </c>
      <c r="BV10" s="13"/>
      <c r="BW10" s="13"/>
      <c r="BX10" s="10" t="s">
        <v>30</v>
      </c>
      <c r="BY10" s="11" t="s">
        <v>31</v>
      </c>
      <c r="CC10" s="31" t="s">
        <v>30</v>
      </c>
      <c r="CD10" s="31" t="s">
        <v>31</v>
      </c>
    </row>
    <row r="11" ht="27" customHeight="1" spans="1:82">
      <c r="A11" s="31" t="s">
        <v>32</v>
      </c>
      <c r="B11" s="31" t="s">
        <v>33</v>
      </c>
      <c r="C11" s="10" t="s">
        <v>32</v>
      </c>
      <c r="D11" s="11" t="s">
        <v>33</v>
      </c>
      <c r="E11" s="12">
        <v>22693.03</v>
      </c>
      <c r="F11" s="13">
        <v>1558.45</v>
      </c>
      <c r="G11" s="13"/>
      <c r="H11" s="13"/>
      <c r="I11" s="13">
        <f>J11+K11</f>
        <v>0</v>
      </c>
      <c r="J11" s="13"/>
      <c r="K11" s="13"/>
      <c r="L11" s="13"/>
      <c r="M11" s="13"/>
      <c r="N11" s="13"/>
      <c r="O11" s="13">
        <f>L11-N11</f>
        <v>0</v>
      </c>
      <c r="P11" s="13">
        <f>F11+G11+I11+L11-M11-N11+H11</f>
        <v>1558.45</v>
      </c>
      <c r="Q11" s="20">
        <v>28954.22</v>
      </c>
      <c r="R11" s="20"/>
      <c r="S11" s="20">
        <v>634.2</v>
      </c>
      <c r="T11" s="20">
        <f>U11+V11</f>
        <v>23904.92</v>
      </c>
      <c r="U11" s="20">
        <v>12745</v>
      </c>
      <c r="V11" s="20">
        <v>11159.92</v>
      </c>
      <c r="W11" s="20"/>
      <c r="X11" s="20">
        <v>28039.51</v>
      </c>
      <c r="Y11" s="20">
        <v>29</v>
      </c>
      <c r="Z11" s="20">
        <f>W11-Y11</f>
        <v>-29</v>
      </c>
      <c r="AA11" s="20">
        <f>Q11+R11+S11+T11+W11-X11-Y11</f>
        <v>25424.83</v>
      </c>
      <c r="AB11" s="13">
        <v>2374.85</v>
      </c>
      <c r="AC11" s="13"/>
      <c r="AD11" s="13"/>
      <c r="AE11" s="13">
        <f>AF11+AG11</f>
        <v>1851</v>
      </c>
      <c r="AF11" s="13">
        <v>1851</v>
      </c>
      <c r="AG11" s="13"/>
      <c r="AH11" s="13"/>
      <c r="AI11" s="13">
        <v>2042.08</v>
      </c>
      <c r="AJ11" s="13"/>
      <c r="AK11" s="20">
        <f>AH11-AJ11</f>
        <v>0</v>
      </c>
      <c r="AL11" s="13">
        <f>AB11+AC11+AE11+AH11-AI11-AJ11+AD11</f>
        <v>2183.77</v>
      </c>
      <c r="AM11" s="10" t="s">
        <v>32</v>
      </c>
      <c r="AN11" s="11" t="s">
        <v>33</v>
      </c>
      <c r="AO11" s="13">
        <v>-4938.57</v>
      </c>
      <c r="AP11" s="13"/>
      <c r="AQ11" s="13"/>
      <c r="AR11" s="13">
        <f>AS11+AT11</f>
        <v>29159</v>
      </c>
      <c r="AS11" s="13">
        <v>29159</v>
      </c>
      <c r="AT11" s="13"/>
      <c r="AU11" s="13"/>
      <c r="AV11" s="13">
        <v>29407</v>
      </c>
      <c r="AW11" s="13"/>
      <c r="AX11" s="20">
        <f>AU11-AW11</f>
        <v>0</v>
      </c>
      <c r="AY11" s="13">
        <f>AO11+AP11+AR11+AU11-AV11-AW11</f>
        <v>-5186.57</v>
      </c>
      <c r="AZ11" s="13">
        <v>0</v>
      </c>
      <c r="BA11" s="13"/>
      <c r="BB11" s="13"/>
      <c r="BC11" s="13"/>
      <c r="BD11" s="13"/>
      <c r="BE11" s="13"/>
      <c r="BF11" s="13"/>
      <c r="BG11" s="13"/>
      <c r="BH11" s="13"/>
      <c r="BI11" s="20">
        <f>BA11+BF11-BH11</f>
        <v>0</v>
      </c>
      <c r="BJ11" s="13">
        <f>AZ11+BA11+BC11+BF11-BG11-BH11</f>
        <v>0</v>
      </c>
      <c r="BK11" s="13">
        <f>F11+Q11+AB11+AO11+AZ11</f>
        <v>27948.95</v>
      </c>
      <c r="BL11" s="13">
        <f>G11+R11+AC11+AP11+BA11</f>
        <v>0</v>
      </c>
      <c r="BM11" s="13">
        <f>H11+S11+AD11+AQ11+BB11</f>
        <v>634.2</v>
      </c>
      <c r="BN11" s="13">
        <f>I11+T11+AE11+AR11+BC11</f>
        <v>54914.92</v>
      </c>
      <c r="BO11" s="13">
        <f>J11+U11+AF11+AS11+BD11</f>
        <v>43755</v>
      </c>
      <c r="BP11" s="13">
        <f>K11+V11+AG11+AT11+BE11</f>
        <v>11159.92</v>
      </c>
      <c r="BQ11" s="13">
        <f>L11+W11+AH11+AU11+BF11</f>
        <v>0</v>
      </c>
      <c r="BR11" s="13">
        <f>M11+X11+AI11+AV11+BG11</f>
        <v>59488.59</v>
      </c>
      <c r="BS11" s="13">
        <f>N11+Y11+AJ11+AW11+BH11</f>
        <v>29</v>
      </c>
      <c r="BT11" s="13">
        <f>O11+Z11+AK11+AX11+BI11</f>
        <v>-29</v>
      </c>
      <c r="BU11" s="13">
        <f>BK11+BL11+BM11+BN11-BR11-BS11</f>
        <v>23980.48</v>
      </c>
      <c r="BV11" s="13"/>
      <c r="BW11" s="13"/>
      <c r="BX11" s="26" t="s">
        <v>32</v>
      </c>
      <c r="BY11" s="27" t="s">
        <v>33</v>
      </c>
      <c r="CC11" s="31" t="s">
        <v>32</v>
      </c>
      <c r="CD11" s="31" t="s">
        <v>33</v>
      </c>
    </row>
    <row r="12" ht="27" customHeight="1" spans="1:82">
      <c r="A12" s="31" t="s">
        <v>34</v>
      </c>
      <c r="B12" s="31" t="s">
        <v>35</v>
      </c>
      <c r="C12" s="10" t="s">
        <v>36</v>
      </c>
      <c r="D12" s="11" t="s">
        <v>37</v>
      </c>
      <c r="E12" s="12">
        <v>30360.85</v>
      </c>
      <c r="F12" s="13">
        <v>783</v>
      </c>
      <c r="G12" s="13"/>
      <c r="H12" s="13"/>
      <c r="I12" s="13">
        <f>J12+K12</f>
        <v>0</v>
      </c>
      <c r="J12" s="13"/>
      <c r="K12" s="13"/>
      <c r="L12" s="13"/>
      <c r="M12" s="13"/>
      <c r="N12" s="13"/>
      <c r="O12" s="13">
        <f>L12-N12</f>
        <v>0</v>
      </c>
      <c r="P12" s="13">
        <f>F12+G12+I12+L12-M12-N12+H12</f>
        <v>783</v>
      </c>
      <c r="Q12" s="20">
        <v>8333.93</v>
      </c>
      <c r="R12" s="20"/>
      <c r="S12" s="20">
        <v>1115.88</v>
      </c>
      <c r="T12" s="20">
        <f>U12+V12</f>
        <v>12599.31</v>
      </c>
      <c r="U12" s="20">
        <v>5050</v>
      </c>
      <c r="V12" s="20">
        <v>7549.31</v>
      </c>
      <c r="W12" s="20"/>
      <c r="X12" s="20">
        <v>15545.83</v>
      </c>
      <c r="Y12" s="20">
        <v>14.45</v>
      </c>
      <c r="Z12" s="20">
        <f>W12-Y12</f>
        <v>-14.45</v>
      </c>
      <c r="AA12" s="20">
        <f>Q12+R12+S12+T12+W12-X12-Y12</f>
        <v>6488.84</v>
      </c>
      <c r="AB12" s="13">
        <v>5226.77</v>
      </c>
      <c r="AC12" s="13"/>
      <c r="AD12" s="13"/>
      <c r="AE12" s="13">
        <f>AF12+AG12</f>
        <v>5391.6</v>
      </c>
      <c r="AF12" s="13">
        <v>5350</v>
      </c>
      <c r="AG12" s="13">
        <v>41.6</v>
      </c>
      <c r="AH12" s="13"/>
      <c r="AI12" s="13">
        <v>4530.26</v>
      </c>
      <c r="AJ12" s="13"/>
      <c r="AK12" s="20">
        <f>AH12-AJ12</f>
        <v>0</v>
      </c>
      <c r="AL12" s="13">
        <f>AB12+AC12+AE12+AH12-AI12-AJ12+AD12</f>
        <v>6088.11</v>
      </c>
      <c r="AM12" s="10" t="s">
        <v>34</v>
      </c>
      <c r="AN12" s="11" t="s">
        <v>37</v>
      </c>
      <c r="AO12" s="13">
        <v>0</v>
      </c>
      <c r="AP12" s="13"/>
      <c r="AQ12" s="13"/>
      <c r="AR12" s="13">
        <f>AS12+AT12</f>
        <v>345</v>
      </c>
      <c r="AS12" s="13">
        <v>345</v>
      </c>
      <c r="AT12" s="13"/>
      <c r="AU12" s="13"/>
      <c r="AV12" s="13">
        <v>345</v>
      </c>
      <c r="AW12" s="13"/>
      <c r="AX12" s="20">
        <f>AU12-AW12</f>
        <v>0</v>
      </c>
      <c r="AY12" s="13">
        <f>AO12+AP12+AR12+AU12-AV12-AW12</f>
        <v>0</v>
      </c>
      <c r="AZ12" s="13">
        <v>0</v>
      </c>
      <c r="BA12" s="13"/>
      <c r="BB12" s="13"/>
      <c r="BC12" s="13"/>
      <c r="BD12" s="13"/>
      <c r="BE12" s="13"/>
      <c r="BF12" s="13"/>
      <c r="BG12" s="13"/>
      <c r="BH12" s="13"/>
      <c r="BI12" s="20">
        <f>BA12+BF12-BH12</f>
        <v>0</v>
      </c>
      <c r="BJ12" s="13">
        <f>AZ12+BA12+BC12+BF12-BG12-BH12</f>
        <v>0</v>
      </c>
      <c r="BK12" s="13">
        <f>F12+Q12+AB12+AO12+AZ12</f>
        <v>14343.7</v>
      </c>
      <c r="BL12" s="13">
        <f>G12+R12+AC12+AP12+BA12</f>
        <v>0</v>
      </c>
      <c r="BM12" s="13">
        <f>H12+S12+AD12+AQ12+BB12</f>
        <v>1115.88</v>
      </c>
      <c r="BN12" s="13">
        <f>I12+T12+AE12+AR12+BC12</f>
        <v>18335.91</v>
      </c>
      <c r="BO12" s="13">
        <f>J12+U12+AF12+AS12+BD12</f>
        <v>10745</v>
      </c>
      <c r="BP12" s="13">
        <f>K12+V12+AG12+AT12+BE12</f>
        <v>7590.91</v>
      </c>
      <c r="BQ12" s="13">
        <f>L12+W12+AH12+AU12+BF12</f>
        <v>0</v>
      </c>
      <c r="BR12" s="13">
        <f>M12+X12+AI12+AV12+BG12</f>
        <v>20421.09</v>
      </c>
      <c r="BS12" s="13">
        <f>N12+Y12+AJ12+AW12+BH12</f>
        <v>14.45</v>
      </c>
      <c r="BT12" s="13">
        <f>O12+Z12+AK12+AX12+BI12</f>
        <v>-14.45</v>
      </c>
      <c r="BU12" s="13">
        <f>BK12+BL12+BM12+BN12-BR12-BS12</f>
        <v>13359.95</v>
      </c>
      <c r="BV12" s="13"/>
      <c r="BW12" s="13"/>
      <c r="BX12" s="26" t="s">
        <v>36</v>
      </c>
      <c r="BY12" s="27" t="s">
        <v>37</v>
      </c>
      <c r="CC12" s="31" t="s">
        <v>34</v>
      </c>
      <c r="CD12" s="31" t="s">
        <v>35</v>
      </c>
    </row>
    <row r="13" ht="27" customHeight="1" spans="1:82">
      <c r="A13" s="31" t="s">
        <v>38</v>
      </c>
      <c r="B13" s="31" t="s">
        <v>39</v>
      </c>
      <c r="C13" s="10" t="s">
        <v>38</v>
      </c>
      <c r="D13" s="11" t="s">
        <v>39</v>
      </c>
      <c r="E13" s="12">
        <v>777028.36</v>
      </c>
      <c r="F13" s="13">
        <v>5205</v>
      </c>
      <c r="G13" s="13"/>
      <c r="H13" s="13"/>
      <c r="I13" s="13">
        <f>J13+K13</f>
        <v>0</v>
      </c>
      <c r="J13" s="13"/>
      <c r="K13" s="13"/>
      <c r="L13" s="13"/>
      <c r="M13" s="13"/>
      <c r="N13" s="13"/>
      <c r="O13" s="13">
        <f>L13-N13</f>
        <v>0</v>
      </c>
      <c r="P13" s="13">
        <f>F13+G13+I13+L13-M13-N13+H13</f>
        <v>5205</v>
      </c>
      <c r="Q13" s="20">
        <v>202017.92</v>
      </c>
      <c r="R13" s="20">
        <v>3500</v>
      </c>
      <c r="S13" s="20">
        <v>2871.52</v>
      </c>
      <c r="T13" s="20">
        <f>U13+V13</f>
        <v>31737.4</v>
      </c>
      <c r="U13" s="20">
        <v>24750</v>
      </c>
      <c r="V13" s="20">
        <v>6987.4</v>
      </c>
      <c r="W13" s="20"/>
      <c r="X13" s="20">
        <v>90585.57</v>
      </c>
      <c r="Y13" s="20">
        <v>29</v>
      </c>
      <c r="Z13" s="20">
        <f>W13-Y13</f>
        <v>-29</v>
      </c>
      <c r="AA13" s="20">
        <f>Q13+R13+S13+T13+W13-X13-Y13</f>
        <v>149512.27</v>
      </c>
      <c r="AB13" s="13">
        <v>18702.21</v>
      </c>
      <c r="AC13" s="13"/>
      <c r="AD13" s="13"/>
      <c r="AE13" s="13">
        <f>AF13+AG13</f>
        <v>6000</v>
      </c>
      <c r="AF13" s="13">
        <v>6000</v>
      </c>
      <c r="AG13" s="13"/>
      <c r="AH13" s="13"/>
      <c r="AI13" s="13">
        <v>2298.05</v>
      </c>
      <c r="AJ13" s="13"/>
      <c r="AK13" s="20">
        <f>AH13-AJ13</f>
        <v>0</v>
      </c>
      <c r="AL13" s="13">
        <f>AB13+AC13+AE13+AH13-AI13-AJ13+AD13</f>
        <v>22404.16</v>
      </c>
      <c r="AM13" s="10" t="s">
        <v>38</v>
      </c>
      <c r="AN13" s="11" t="s">
        <v>39</v>
      </c>
      <c r="AO13" s="13">
        <v>24643.6</v>
      </c>
      <c r="AP13" s="13"/>
      <c r="AQ13" s="13"/>
      <c r="AR13" s="13">
        <f>AS13+AT13</f>
        <v>0</v>
      </c>
      <c r="AS13" s="13"/>
      <c r="AT13" s="13"/>
      <c r="AU13" s="13"/>
      <c r="AV13" s="13">
        <v>2645.4</v>
      </c>
      <c r="AW13" s="13"/>
      <c r="AX13" s="20">
        <f>AU13-AW13</f>
        <v>0</v>
      </c>
      <c r="AY13" s="13">
        <f>AO13+AP13+AR13+AU13-AV13-AW13</f>
        <v>21998.2</v>
      </c>
      <c r="AZ13" s="13">
        <v>0</v>
      </c>
      <c r="BA13" s="13"/>
      <c r="BB13" s="13"/>
      <c r="BC13" s="13"/>
      <c r="BD13" s="13"/>
      <c r="BE13" s="13"/>
      <c r="BF13" s="13"/>
      <c r="BG13" s="13"/>
      <c r="BH13" s="13"/>
      <c r="BI13" s="20">
        <f>BA13+BF13-BH13</f>
        <v>0</v>
      </c>
      <c r="BJ13" s="13">
        <f>AZ13+BA13+BC13+BF13-BG13-BH13</f>
        <v>0</v>
      </c>
      <c r="BK13" s="13">
        <f>F13+Q13+AB13+AO13+AZ13</f>
        <v>250568.73</v>
      </c>
      <c r="BL13" s="13">
        <f>G13+R13+AC13+AP13+BA13</f>
        <v>3500</v>
      </c>
      <c r="BM13" s="13">
        <f>H13+S13+AD13+AQ13+BB13</f>
        <v>2871.52</v>
      </c>
      <c r="BN13" s="13">
        <f>I13+T13+AE13+AR13+BC13</f>
        <v>37737.4</v>
      </c>
      <c r="BO13" s="13">
        <f>J13+U13+AF13+AS13+BD13</f>
        <v>30750</v>
      </c>
      <c r="BP13" s="13">
        <f>K13+V13+AG13+AT13+BE13</f>
        <v>6987.4</v>
      </c>
      <c r="BQ13" s="13">
        <f>L13+W13+AH13+AU13+BF13</f>
        <v>0</v>
      </c>
      <c r="BR13" s="13">
        <f>M13+X13+AI13+AV13+BG13</f>
        <v>95529.02</v>
      </c>
      <c r="BS13" s="13">
        <f>N13+Y13+AJ13+AW13+BH13</f>
        <v>29</v>
      </c>
      <c r="BT13" s="13">
        <f>O13+Z13+AK13+AX13+BI13</f>
        <v>-29</v>
      </c>
      <c r="BU13" s="13">
        <f>BK13+BL13+BM13+BN13-BR13-BS13</f>
        <v>199119.63</v>
      </c>
      <c r="BV13" s="13"/>
      <c r="BW13" s="13"/>
      <c r="BX13" s="10" t="s">
        <v>38</v>
      </c>
      <c r="BY13" s="11" t="s">
        <v>39</v>
      </c>
      <c r="CC13" s="31" t="s">
        <v>38</v>
      </c>
      <c r="CD13" s="31" t="s">
        <v>39</v>
      </c>
    </row>
    <row r="14" ht="27" customHeight="1" spans="1:82">
      <c r="A14" s="31" t="s">
        <v>40</v>
      </c>
      <c r="B14" s="31" t="s">
        <v>41</v>
      </c>
      <c r="C14" s="10" t="s">
        <v>40</v>
      </c>
      <c r="D14" s="11" t="s">
        <v>41</v>
      </c>
      <c r="E14" s="12">
        <v>17189.51</v>
      </c>
      <c r="F14" s="13">
        <v>3247.7</v>
      </c>
      <c r="G14" s="13"/>
      <c r="H14" s="13"/>
      <c r="I14" s="13">
        <f>J14+K14</f>
        <v>0</v>
      </c>
      <c r="J14" s="13"/>
      <c r="K14" s="13"/>
      <c r="L14" s="13"/>
      <c r="M14" s="13"/>
      <c r="N14" s="13"/>
      <c r="O14" s="13">
        <f>L14-N14</f>
        <v>0</v>
      </c>
      <c r="P14" s="13">
        <f>F14+G14+I14+L14-M14-N14+H14</f>
        <v>3247.7</v>
      </c>
      <c r="Q14" s="20">
        <v>3597.01</v>
      </c>
      <c r="R14" s="20"/>
      <c r="S14" s="20">
        <v>529.76</v>
      </c>
      <c r="T14" s="20">
        <f>U14+V14</f>
        <v>16535.07</v>
      </c>
      <c r="U14" s="20">
        <v>5505</v>
      </c>
      <c r="V14" s="20">
        <v>11030.07</v>
      </c>
      <c r="W14" s="20"/>
      <c r="X14" s="20">
        <v>17920.81</v>
      </c>
      <c r="Y14" s="20">
        <v>470</v>
      </c>
      <c r="Z14" s="20">
        <f>W14-Y14</f>
        <v>-470</v>
      </c>
      <c r="AA14" s="20">
        <f>Q14+R14+S14+T14+W14-X14-Y14</f>
        <v>2271.03</v>
      </c>
      <c r="AB14" s="13">
        <v>778.56</v>
      </c>
      <c r="AC14" s="13"/>
      <c r="AD14" s="13"/>
      <c r="AE14" s="13">
        <f>AF14+AG14</f>
        <v>868</v>
      </c>
      <c r="AF14" s="13">
        <v>868</v>
      </c>
      <c r="AG14" s="13"/>
      <c r="AH14" s="13"/>
      <c r="AI14" s="13">
        <v>3537.97</v>
      </c>
      <c r="AJ14" s="13"/>
      <c r="AK14" s="20">
        <f>AH14-AJ14</f>
        <v>0</v>
      </c>
      <c r="AL14" s="13">
        <f>AB14+AC14+AE14+AH14-AI14-AJ14+AD14</f>
        <v>-1891.41</v>
      </c>
      <c r="AM14" s="10" t="s">
        <v>40</v>
      </c>
      <c r="AN14" s="11" t="s">
        <v>41</v>
      </c>
      <c r="AO14" s="13">
        <v>1804.4</v>
      </c>
      <c r="AP14" s="13"/>
      <c r="AQ14" s="13"/>
      <c r="AR14" s="13">
        <f>AS14+AT14</f>
        <v>5510</v>
      </c>
      <c r="AS14" s="13">
        <v>5510</v>
      </c>
      <c r="AT14" s="13"/>
      <c r="AU14" s="13"/>
      <c r="AV14" s="13">
        <v>676</v>
      </c>
      <c r="AW14" s="13"/>
      <c r="AX14" s="20">
        <f>AU14-AW14</f>
        <v>0</v>
      </c>
      <c r="AY14" s="13">
        <f>AO14+AP14+AR14+AU14-AV14-AW14</f>
        <v>6638.4</v>
      </c>
      <c r="AZ14" s="13">
        <v>0</v>
      </c>
      <c r="BA14" s="13"/>
      <c r="BB14" s="13"/>
      <c r="BC14" s="13"/>
      <c r="BD14" s="13"/>
      <c r="BE14" s="13"/>
      <c r="BF14" s="13"/>
      <c r="BG14" s="13"/>
      <c r="BH14" s="13"/>
      <c r="BI14" s="20">
        <f>BA14+BF14-BH14</f>
        <v>0</v>
      </c>
      <c r="BJ14" s="13">
        <f>AZ14+BA14+BC14+BF14-BG14-BH14</f>
        <v>0</v>
      </c>
      <c r="BK14" s="13">
        <f>F14+Q14+AB14+AO14+AZ14</f>
        <v>9427.67</v>
      </c>
      <c r="BL14" s="13">
        <f>G14+R14+AC14+AP14+BA14</f>
        <v>0</v>
      </c>
      <c r="BM14" s="13">
        <f>H14+S14+AD14+AQ14+BB14</f>
        <v>529.76</v>
      </c>
      <c r="BN14" s="13">
        <f>I14+T14+AE14+AR14+BC14</f>
        <v>22913.07</v>
      </c>
      <c r="BO14" s="13">
        <f>J14+U14+AF14+AS14+BD14</f>
        <v>11883</v>
      </c>
      <c r="BP14" s="13">
        <f>K14+V14+AG14+AT14+BE14</f>
        <v>11030.07</v>
      </c>
      <c r="BQ14" s="13">
        <f>L14+W14+AH14+AU14+BF14</f>
        <v>0</v>
      </c>
      <c r="BR14" s="13">
        <f>M14+X14+AI14+AV14+BG14</f>
        <v>22134.78</v>
      </c>
      <c r="BS14" s="13">
        <f>N14+Y14+AJ14+AW14+BH14</f>
        <v>470</v>
      </c>
      <c r="BT14" s="13">
        <f>O14+Z14+AK14+AX14+BI14</f>
        <v>-470</v>
      </c>
      <c r="BU14" s="13">
        <f>BK14+BL14+BM14+BN14-BR14-BS14</f>
        <v>10265.72</v>
      </c>
      <c r="BV14" s="13"/>
      <c r="BW14" s="13"/>
      <c r="BX14" s="26" t="s">
        <v>40</v>
      </c>
      <c r="BY14" s="27" t="s">
        <v>41</v>
      </c>
      <c r="CC14" s="31" t="s">
        <v>40</v>
      </c>
      <c r="CD14" s="31" t="s">
        <v>41</v>
      </c>
    </row>
    <row r="15" ht="27" customHeight="1" spans="1:82">
      <c r="A15" s="31" t="s">
        <v>42</v>
      </c>
      <c r="B15" s="31" t="s">
        <v>43</v>
      </c>
      <c r="C15" s="10" t="s">
        <v>42</v>
      </c>
      <c r="D15" s="11" t="s">
        <v>44</v>
      </c>
      <c r="E15" s="12">
        <v>30739.53</v>
      </c>
      <c r="F15" s="13">
        <v>186.12</v>
      </c>
      <c r="G15" s="13"/>
      <c r="H15" s="13"/>
      <c r="I15" s="13">
        <f>J15+K15</f>
        <v>0</v>
      </c>
      <c r="J15" s="13"/>
      <c r="K15" s="13"/>
      <c r="L15" s="13"/>
      <c r="M15" s="13"/>
      <c r="N15" s="13"/>
      <c r="O15" s="13">
        <f>L15-N15</f>
        <v>0</v>
      </c>
      <c r="P15" s="13">
        <f>F15+G15+I15+L15-M15-N15+H15</f>
        <v>186.12</v>
      </c>
      <c r="Q15" s="20">
        <v>22608.13</v>
      </c>
      <c r="R15" s="20"/>
      <c r="S15" s="20">
        <v>30.32</v>
      </c>
      <c r="T15" s="20">
        <f>U15+V15</f>
        <v>19176.3</v>
      </c>
      <c r="U15" s="20">
        <v>9639</v>
      </c>
      <c r="V15" s="20">
        <v>9537.3</v>
      </c>
      <c r="W15" s="20"/>
      <c r="X15" s="20">
        <v>19669.51</v>
      </c>
      <c r="Y15" s="20"/>
      <c r="Z15" s="20">
        <f>W15-Y15</f>
        <v>0</v>
      </c>
      <c r="AA15" s="20">
        <f>Q15+R15+S15+T15+W15-X15-Y15</f>
        <v>22145.24</v>
      </c>
      <c r="AB15" s="13">
        <v>8670.7</v>
      </c>
      <c r="AC15" s="13"/>
      <c r="AD15" s="13"/>
      <c r="AE15" s="13">
        <f>AF15+AG15</f>
        <v>2241</v>
      </c>
      <c r="AF15" s="13">
        <v>2241</v>
      </c>
      <c r="AG15" s="13"/>
      <c r="AH15" s="13"/>
      <c r="AI15" s="13">
        <v>2559.3</v>
      </c>
      <c r="AJ15" s="13"/>
      <c r="AK15" s="20">
        <f>AH15-AJ15</f>
        <v>0</v>
      </c>
      <c r="AL15" s="13">
        <f>AB15+AC15+AE15+AH15-AI15-AJ15+AD15</f>
        <v>8352.4</v>
      </c>
      <c r="AM15" s="10" t="s">
        <v>42</v>
      </c>
      <c r="AN15" s="11" t="s">
        <v>44</v>
      </c>
      <c r="AO15" s="13">
        <v>395.25</v>
      </c>
      <c r="AP15" s="13"/>
      <c r="AQ15" s="13"/>
      <c r="AR15" s="13">
        <f>AS15+AT15</f>
        <v>0</v>
      </c>
      <c r="AS15" s="13"/>
      <c r="AT15" s="13"/>
      <c r="AU15" s="13"/>
      <c r="AV15" s="13"/>
      <c r="AW15" s="13"/>
      <c r="AX15" s="20">
        <f>AU15-AW15</f>
        <v>0</v>
      </c>
      <c r="AY15" s="13">
        <f>AO15+AP15+AR15+AU15-AV15-AW15</f>
        <v>395.25</v>
      </c>
      <c r="AZ15" s="13">
        <v>0</v>
      </c>
      <c r="BA15" s="13"/>
      <c r="BB15" s="13"/>
      <c r="BC15" s="13"/>
      <c r="BD15" s="13"/>
      <c r="BE15" s="13"/>
      <c r="BF15" s="13"/>
      <c r="BG15" s="13"/>
      <c r="BH15" s="13"/>
      <c r="BI15" s="20">
        <f>BA15+BF15-BH15</f>
        <v>0</v>
      </c>
      <c r="BJ15" s="13">
        <f>AZ15+BA15+BC15+BF15-BG15-BH15</f>
        <v>0</v>
      </c>
      <c r="BK15" s="13">
        <f>F15+Q15+AB15+AO15+AZ15</f>
        <v>31860.2</v>
      </c>
      <c r="BL15" s="13">
        <f>G15+R15+AC15+AP15+BA15</f>
        <v>0</v>
      </c>
      <c r="BM15" s="13">
        <f>H15+S15+AD15+AQ15+BB15</f>
        <v>30.32</v>
      </c>
      <c r="BN15" s="13">
        <f>I15+T15+AE15+AR15+BC15</f>
        <v>21417.3</v>
      </c>
      <c r="BO15" s="13">
        <f>J15+U15+AF15+AS15+BD15</f>
        <v>11880</v>
      </c>
      <c r="BP15" s="13">
        <f>K15+V15+AG15+AT15+BE15</f>
        <v>9537.3</v>
      </c>
      <c r="BQ15" s="13">
        <f>L15+W15+AH15+AU15+BF15</f>
        <v>0</v>
      </c>
      <c r="BR15" s="13">
        <f>M15+X15+AI15+AV15+BG15</f>
        <v>22228.81</v>
      </c>
      <c r="BS15" s="13">
        <f>N15+Y15+AJ15+AW15+BH15</f>
        <v>0</v>
      </c>
      <c r="BT15" s="13">
        <f>O15+Z15+AK15+AX15+BI15</f>
        <v>0</v>
      </c>
      <c r="BU15" s="13">
        <f>BK15+BL15+BM15+BN15-BR15-BS15</f>
        <v>31079.01</v>
      </c>
      <c r="BV15" s="13"/>
      <c r="BW15" s="13"/>
      <c r="BX15" s="26" t="s">
        <v>42</v>
      </c>
      <c r="BY15" s="27" t="s">
        <v>44</v>
      </c>
      <c r="CC15" s="31" t="s">
        <v>42</v>
      </c>
      <c r="CD15" s="31" t="s">
        <v>43</v>
      </c>
    </row>
    <row r="16" ht="27" customHeight="1" spans="1:82">
      <c r="A16" s="31" t="s">
        <v>45</v>
      </c>
      <c r="B16" s="31" t="s">
        <v>46</v>
      </c>
      <c r="C16" s="10" t="s">
        <v>45</v>
      </c>
      <c r="D16" s="11" t="s">
        <v>46</v>
      </c>
      <c r="E16" s="12">
        <v>812733.15</v>
      </c>
      <c r="F16" s="13">
        <v>1047</v>
      </c>
      <c r="G16" s="13"/>
      <c r="H16" s="13"/>
      <c r="I16" s="13">
        <f>J16+K16</f>
        <v>0</v>
      </c>
      <c r="J16" s="13"/>
      <c r="K16" s="13"/>
      <c r="L16" s="13"/>
      <c r="M16" s="13"/>
      <c r="N16" s="13"/>
      <c r="O16" s="13">
        <f>L16-N16</f>
        <v>0</v>
      </c>
      <c r="P16" s="13">
        <f>F16+G16+I16+L16-M16-N16+H16</f>
        <v>1047</v>
      </c>
      <c r="Q16" s="20">
        <v>188636.56</v>
      </c>
      <c r="R16" s="20">
        <v>650</v>
      </c>
      <c r="S16" s="20"/>
      <c r="T16" s="20">
        <f>U16+V16</f>
        <v>14196</v>
      </c>
      <c r="U16" s="20">
        <v>13980</v>
      </c>
      <c r="V16" s="20">
        <v>216</v>
      </c>
      <c r="W16" s="20"/>
      <c r="X16" s="20">
        <v>31190.4</v>
      </c>
      <c r="Y16" s="20"/>
      <c r="Z16" s="20">
        <f>W16-Y16</f>
        <v>0</v>
      </c>
      <c r="AA16" s="20">
        <f>Q16+R16+S16+T16+W16-X16-Y16</f>
        <v>172292.16</v>
      </c>
      <c r="AB16" s="13">
        <v>61241.87</v>
      </c>
      <c r="AC16" s="13"/>
      <c r="AD16" s="13"/>
      <c r="AE16" s="13">
        <f>AF16+AG16</f>
        <v>4384</v>
      </c>
      <c r="AF16" s="13">
        <v>4384</v>
      </c>
      <c r="AG16" s="13"/>
      <c r="AH16" s="13"/>
      <c r="AI16" s="13">
        <v>13761</v>
      </c>
      <c r="AJ16" s="13"/>
      <c r="AK16" s="20">
        <f>AH16-AJ16</f>
        <v>0</v>
      </c>
      <c r="AL16" s="13">
        <f>AB16+AC16+AE16+AH16-AI16-AJ16+AD16</f>
        <v>51864.87</v>
      </c>
      <c r="AM16" s="10" t="s">
        <v>45</v>
      </c>
      <c r="AN16" s="11" t="s">
        <v>46</v>
      </c>
      <c r="AO16" s="13">
        <v>399427.49</v>
      </c>
      <c r="AP16" s="13"/>
      <c r="AQ16" s="13"/>
      <c r="AR16" s="13">
        <f>AS16+AT16</f>
        <v>175500.27</v>
      </c>
      <c r="AS16" s="13">
        <v>175500.27</v>
      </c>
      <c r="AT16" s="13"/>
      <c r="AU16" s="13"/>
      <c r="AV16" s="13">
        <v>241793.23</v>
      </c>
      <c r="AW16" s="13"/>
      <c r="AX16" s="20">
        <f>AU16-AW16</f>
        <v>0</v>
      </c>
      <c r="AY16" s="13">
        <f>AO16+AP16+AR16+AU16-AV16-AW16</f>
        <v>333134.53</v>
      </c>
      <c r="AZ16" s="13">
        <v>860</v>
      </c>
      <c r="BA16" s="24"/>
      <c r="BB16" s="24"/>
      <c r="BC16" s="13"/>
      <c r="BD16" s="24"/>
      <c r="BE16" s="24"/>
      <c r="BF16" s="13"/>
      <c r="BG16" s="13">
        <v>516</v>
      </c>
      <c r="BH16" s="13"/>
      <c r="BI16" s="20">
        <f>BA16+BF16-BH16</f>
        <v>0</v>
      </c>
      <c r="BJ16" s="13">
        <f>AZ16+BA16+BC16+BF16-BG16-BH16</f>
        <v>344</v>
      </c>
      <c r="BK16" s="13">
        <f>F16+Q16+AB16+AO16+AZ16</f>
        <v>651212.92</v>
      </c>
      <c r="BL16" s="13">
        <f>G16+R16+AC16+AP16+BA16</f>
        <v>650</v>
      </c>
      <c r="BM16" s="13">
        <f>H16+S16+AD16+AQ16+BB16</f>
        <v>0</v>
      </c>
      <c r="BN16" s="13">
        <f>I16+T16+AE16+AR16+BC16</f>
        <v>194080.27</v>
      </c>
      <c r="BO16" s="13">
        <f>J16+U16+AF16+AS16+BD16</f>
        <v>193864.27</v>
      </c>
      <c r="BP16" s="13">
        <f>K16+V16+AG16+AT16+BE16</f>
        <v>216</v>
      </c>
      <c r="BQ16" s="13">
        <f>L16+W16+AH16+AU16+BF16</f>
        <v>0</v>
      </c>
      <c r="BR16" s="13">
        <f>M16+X16+AI16+AV16+BG16</f>
        <v>287260.63</v>
      </c>
      <c r="BS16" s="13">
        <f>N16+Y16+AJ16+AW16+BH16</f>
        <v>0</v>
      </c>
      <c r="BT16" s="13">
        <f>O16+Z16+AK16+AX16+BI16</f>
        <v>0</v>
      </c>
      <c r="BU16" s="13">
        <f>BK16+BL16+BM16+BN16-BR16-BS16</f>
        <v>558682.56</v>
      </c>
      <c r="BV16" s="13"/>
      <c r="BW16" s="13"/>
      <c r="BX16" s="26" t="s">
        <v>45</v>
      </c>
      <c r="BY16" s="27" t="s">
        <v>46</v>
      </c>
      <c r="CC16" s="31" t="s">
        <v>45</v>
      </c>
      <c r="CD16" s="31" t="s">
        <v>46</v>
      </c>
    </row>
    <row r="17" ht="32.25" customHeight="1" spans="1:82">
      <c r="A17" s="14" t="s">
        <v>7</v>
      </c>
      <c r="B17" s="14"/>
      <c r="C17" s="15" t="s">
        <v>7</v>
      </c>
      <c r="D17" s="15"/>
      <c r="E17" s="15">
        <f>SUM(E6:E16)</f>
        <v>1778521.14</v>
      </c>
      <c r="F17" s="13">
        <v>12392.7</v>
      </c>
      <c r="G17" s="13">
        <f>SUM(G6:G16)</f>
        <v>379.05</v>
      </c>
      <c r="H17" s="13">
        <f>SUM(H6:H16)</f>
        <v>0</v>
      </c>
      <c r="I17" s="13">
        <f>SUM(I6:I16)</f>
        <v>1116.72</v>
      </c>
      <c r="J17" s="13">
        <f>SUM(J6:J16)</f>
        <v>1116.72</v>
      </c>
      <c r="K17" s="13">
        <f>SUM(K6:K16)</f>
        <v>0</v>
      </c>
      <c r="L17" s="13">
        <f>SUM(L6:L16)</f>
        <v>0</v>
      </c>
      <c r="M17" s="13">
        <f>SUM(M6:M16)</f>
        <v>186.12</v>
      </c>
      <c r="N17" s="13">
        <f>SUM(N6:N16)</f>
        <v>0</v>
      </c>
      <c r="O17" s="13">
        <f>SUM(O6:O16)</f>
        <v>0</v>
      </c>
      <c r="P17" s="13">
        <f>SUM(P6:P16)</f>
        <v>13702.35</v>
      </c>
      <c r="Q17" s="13">
        <v>581529.76</v>
      </c>
      <c r="R17" s="13">
        <f>SUM(R6:R16)</f>
        <v>4325</v>
      </c>
      <c r="S17" s="13">
        <f>SUM(S6:S16)</f>
        <v>1504</v>
      </c>
      <c r="T17" s="13">
        <f>SUM(T6:T16)</f>
        <v>255477.97</v>
      </c>
      <c r="U17" s="13">
        <f>SUM(U6:U16)</f>
        <v>142825</v>
      </c>
      <c r="V17" s="13">
        <f>SUM(V6:V16)</f>
        <v>112652.97</v>
      </c>
      <c r="W17" s="13">
        <f>SUM(W6:W16)</f>
        <v>0</v>
      </c>
      <c r="X17" s="13">
        <f>SUM(X6:X16)</f>
        <v>346754.99</v>
      </c>
      <c r="Y17" s="13">
        <f>SUM(Y6:Y16)</f>
        <v>2309.95</v>
      </c>
      <c r="Z17" s="20">
        <f>SUM(Z6:Z16)</f>
        <v>-2309.95</v>
      </c>
      <c r="AA17" s="20">
        <f>Q17+R17+T17+W17-X17-Y17</f>
        <v>492267.79</v>
      </c>
      <c r="AB17" s="13">
        <v>106985.02</v>
      </c>
      <c r="AC17" s="13">
        <f>SUM(AC6:AC16)</f>
        <v>758</v>
      </c>
      <c r="AD17" s="13">
        <f>SUM(AD6:AD16)</f>
        <v>0</v>
      </c>
      <c r="AE17" s="13">
        <f>SUM(AE6:AE16)</f>
        <v>29451.52</v>
      </c>
      <c r="AF17" s="13">
        <f>SUM(AF6:AF16)</f>
        <v>27696</v>
      </c>
      <c r="AG17" s="13">
        <f>SUM(AG6:AG16)</f>
        <v>1755.52</v>
      </c>
      <c r="AH17" s="13">
        <f>SUM(AH6:AH16)</f>
        <v>0</v>
      </c>
      <c r="AI17" s="13">
        <f>SUM(AI6:AI16)</f>
        <v>37832.28</v>
      </c>
      <c r="AJ17" s="13">
        <f>SUM(AJ6:AJ16)</f>
        <v>0</v>
      </c>
      <c r="AK17" s="13">
        <f>SUM(AK6:AK16)</f>
        <v>0</v>
      </c>
      <c r="AL17" s="13">
        <f>AB17+AC17+AE17+AH17-AI17-AJ17</f>
        <v>99362.26</v>
      </c>
      <c r="AM17" s="15" t="s">
        <v>7</v>
      </c>
      <c r="AN17" s="15"/>
      <c r="AO17" s="13">
        <v>425212.17</v>
      </c>
      <c r="AP17" s="13">
        <f>SUM(AP6:AP16)</f>
        <v>1400</v>
      </c>
      <c r="AQ17" s="13">
        <f>SUM(AQ6:AQ16)</f>
        <v>0</v>
      </c>
      <c r="AR17" s="13">
        <f>SUM(AR6:AR16)</f>
        <v>210514.27</v>
      </c>
      <c r="AS17" s="13">
        <f>SUM(AS6:AS16)</f>
        <v>210514.27</v>
      </c>
      <c r="AT17" s="13">
        <f>SUM(AT6:AT16)</f>
        <v>0</v>
      </c>
      <c r="AU17" s="13">
        <f>SUM(AU6:AU16)</f>
        <v>0</v>
      </c>
      <c r="AV17" s="13">
        <f>SUM(AV6:AV16)</f>
        <v>274866.63</v>
      </c>
      <c r="AW17" s="13">
        <f>SUM(AW6:AW16)</f>
        <v>0</v>
      </c>
      <c r="AX17" s="13">
        <f>SUM(AX6:AX16)</f>
        <v>0</v>
      </c>
      <c r="AY17" s="13">
        <f>SUM(AY6:AY16)</f>
        <v>362259.81</v>
      </c>
      <c r="AZ17" s="13">
        <v>860</v>
      </c>
      <c r="BA17" s="13">
        <f>SUM(BA6:BA16)</f>
        <v>0</v>
      </c>
      <c r="BB17" s="13"/>
      <c r="BC17" s="13">
        <f>SUM(BC6:BC16)</f>
        <v>0</v>
      </c>
      <c r="BD17" s="13">
        <f>SUM(BD6:BD16)</f>
        <v>0</v>
      </c>
      <c r="BE17" s="13">
        <f>SUM(BE6:BE16)</f>
        <v>0</v>
      </c>
      <c r="BF17" s="13">
        <f>SUM(BF6:BF16)</f>
        <v>0</v>
      </c>
      <c r="BG17" s="13">
        <f>SUM(BG6:BG16)</f>
        <v>516</v>
      </c>
      <c r="BH17" s="13">
        <f>SUM(BH6:BH16)</f>
        <v>0</v>
      </c>
      <c r="BI17" s="13">
        <f>SUM(BI6:BI16)</f>
        <v>0</v>
      </c>
      <c r="BJ17" s="13">
        <f>AZ17+BA17+BC17+BF17-BG17-BH17</f>
        <v>344</v>
      </c>
      <c r="BK17" s="13">
        <f>F17+Q17+AB17+AO17+AZ17</f>
        <v>1126979.65</v>
      </c>
      <c r="BL17" s="13">
        <f>SUM(BL6:BL16)</f>
        <v>6862.05</v>
      </c>
      <c r="BM17" s="13">
        <f>H17+S17+AD17+AQ17+BB17</f>
        <v>1504</v>
      </c>
      <c r="BN17" s="13">
        <f>SUM(BN6:BN16)</f>
        <v>496560.48</v>
      </c>
      <c r="BO17" s="13">
        <f>SUM(BO6:BO16)</f>
        <v>382151.99</v>
      </c>
      <c r="BP17" s="13">
        <f>SUM(BP6:BP16)</f>
        <v>114408.49</v>
      </c>
      <c r="BQ17" s="13">
        <f>SUM(BQ6:BQ16)</f>
        <v>0</v>
      </c>
      <c r="BR17" s="13">
        <f>SUM(BR6:BR16)</f>
        <v>660156.02</v>
      </c>
      <c r="BS17" s="13">
        <f>SUM(BS6:BS16)</f>
        <v>2309.95</v>
      </c>
      <c r="BT17" s="13">
        <f>SUM(BT6:BT16)</f>
        <v>-2309.95</v>
      </c>
      <c r="BU17" s="13">
        <f>BK17+BL17+BN17+BQ17-BR17-BS17</f>
        <v>967936.21</v>
      </c>
      <c r="BV17" s="13"/>
      <c r="BW17" s="13"/>
      <c r="BX17" s="28" t="s">
        <v>7</v>
      </c>
      <c r="BY17" s="28" t="s">
        <v>7</v>
      </c>
      <c r="CC17" s="14" t="s">
        <v>7</v>
      </c>
      <c r="CD17" s="14"/>
    </row>
    <row r="19" spans="38:38">
      <c r="AL19" s="23"/>
    </row>
    <row r="21" spans="73:73">
      <c r="BU21" s="29">
        <f>BU17-E17</f>
        <v>-810584.93</v>
      </c>
    </row>
  </sheetData>
  <mergeCells count="18">
    <mergeCell ref="Q3:AA3"/>
    <mergeCell ref="A17:B17"/>
    <mergeCell ref="CC17:CD17"/>
    <mergeCell ref="A3:A5"/>
    <mergeCell ref="B3:B5"/>
    <mergeCell ref="C3:C5"/>
    <mergeCell ref="D3:D5"/>
    <mergeCell ref="AM3:AM5"/>
    <mergeCell ref="AN3:AN5"/>
    <mergeCell ref="BX3:BX5"/>
    <mergeCell ref="BY3:BY5"/>
    <mergeCell ref="CC3:CC5"/>
    <mergeCell ref="CD3:CD5"/>
    <mergeCell ref="F3:P4"/>
    <mergeCell ref="AB3:AL4"/>
    <mergeCell ref="AO3:AY4"/>
    <mergeCell ref="AZ3:BJ4"/>
    <mergeCell ref="BK3:BU4"/>
  </mergeCells>
  <pageMargins left="0" right="0.708661417322835" top="0.748031496062992" bottom="0.748031496062992" header="0.31496062992126" footer="0.31496062992126"/>
  <pageSetup paperSize="8" scale="70" orientation="landscape" horizontalDpi="600" verticalDpi="18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三级库存增加减少202110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sunny</dc:creator>
  <cp:lastModifiedBy>sunny</cp:lastModifiedBy>
  <dcterms:created xsi:type="dcterms:W3CDTF">2021-11-26T08:44:15Z</dcterms:created>
  <dcterms:modified xsi:type="dcterms:W3CDTF">2021-11-26T08:44:28Z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AAB88AB7C3404B02A5DADBD00FA990A0</vt:lpwstr>
  </property>
  <property fmtid="{D5CDD505-2E9C-101B-9397-08002B2CF9AE}" pid="3" name="KSOProductBuildVer">
    <vt:lpwstr>2052-11.1.0.11045</vt:lpwstr>
  </property>
</Properties>
</file>